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updateLinks="always"/>
  <mc:AlternateContent xmlns:mc="http://schemas.openxmlformats.org/markup-compatibility/2006">
    <mc:Choice Requires="x15">
      <x15ac:absPath xmlns:x15ac="http://schemas.microsoft.com/office/spreadsheetml/2010/11/ac" url="C:\Users\oscary.dejesus\Downloads\"/>
    </mc:Choice>
  </mc:AlternateContent>
  <xr:revisionPtr revIDLastSave="2195" documentId="13_ncr:1_{C9F15B8C-40D3-49A3-A5CA-035E21BC5669}" xr6:coauthVersionLast="47" xr6:coauthVersionMax="47" xr10:uidLastSave="{8B67D148-A756-472A-9258-DA14F308C00F}"/>
  <bookViews>
    <workbookView xWindow="-108" yWindow="-108" windowWidth="23256" windowHeight="12456" firstSheet="8" activeTab="1" xr2:uid="{05E81B2E-FF83-4201-992C-7C8B9CC6D13A}"/>
  </bookViews>
  <sheets>
    <sheet name="Invt. Textil 8-2024" sheetId="4" state="hidden" r:id="rId1"/>
    <sheet name="Invt. Textil " sheetId="3" r:id="rId2"/>
    <sheet name="Inventario Cocina 9-2024  (2)" sheetId="11" state="hidden" r:id="rId3"/>
    <sheet name="Invt. Textil 10-2024 (2)" sheetId="14" state="hidden" r:id="rId4"/>
    <sheet name="Inventario Cocina 11-2024  (2)" sheetId="16" state="hidden" r:id="rId5"/>
    <sheet name="Inventario Cocina 8-2024" sheetId="7" state="hidden" r:id="rId6"/>
    <sheet name="Inv. Cocina " sheetId="2" state="hidden" r:id="rId7"/>
    <sheet name="Inventario Cocina 11-2024 " sheetId="8" r:id="rId8"/>
    <sheet name="Inv. Suministro 12-2024" sheetId="9" r:id="rId9"/>
    <sheet name="Inv. Suministro  8-2024" sheetId="6" state="hidden" r:id="rId10"/>
    <sheet name="Inv. Suministro " sheetId="1" state="hidden" r:id="rId11"/>
  </sheets>
  <externalReferences>
    <externalReference r:id="rId12"/>
  </externalReferences>
  <definedNames>
    <definedName name="_xlnm._FilterDatabase" localSheetId="6" hidden="1">'Inv. Cocina '!$A$8:$I$163</definedName>
    <definedName name="_xlnm._FilterDatabase" localSheetId="10" hidden="1">'Inv. Suministro '!$A$8:$I$291</definedName>
    <definedName name="_xlnm._FilterDatabase" localSheetId="9" hidden="1">'Inv. Suministro  8-2024'!$A$8:$I$328</definedName>
    <definedName name="_xlnm._FilterDatabase" localSheetId="7" hidden="1">'Inventario Cocina 11-2024 '!$A$8:$I$177</definedName>
    <definedName name="_xlnm._FilterDatabase" localSheetId="4" hidden="1">'Inventario Cocina 11-2024  (2)'!$A$8:$I$150</definedName>
    <definedName name="_xlnm._FilterDatabase" localSheetId="5" hidden="1">'Inventario Cocina 8-2024'!$A$8:$H$171</definedName>
    <definedName name="_xlnm._FilterDatabase" localSheetId="2" hidden="1">'Inventario Cocina 9-2024  (2)'!$A$8:$H$172</definedName>
    <definedName name="_xlnm._FilterDatabase" localSheetId="1" hidden="1">'Invt. Textil '!$A$8:$J$8</definedName>
    <definedName name="_xlnm._FilterDatabase" localSheetId="3" hidden="1">'Invt. Textil 10-2024 (2)'!$A$8:$G$91</definedName>
    <definedName name="_xlnm._FilterDatabase" localSheetId="0" hidden="1">'Invt. Textil 8-2024'!$A$8:$G$8</definedName>
    <definedName name="_xlnm._FilterDatabase" localSheetId="8" hidden="1">'Inv. Suministro 12-2024'!$A$8:$I$523</definedName>
    <definedName name="_xlnm.Print_Area" localSheetId="6">'Inv. Cocina '!$B$1:$I$168</definedName>
    <definedName name="_xlnm.Print_Area" localSheetId="10">'Inv. Suministro '!$B$1:$I$297</definedName>
    <definedName name="_xlnm.Print_Area" localSheetId="9">'Inv. Suministro  8-2024'!$B$1:$I$334</definedName>
    <definedName name="_xlnm.Print_Area" localSheetId="8">'Inv. Suministro 12-2024'!$B$1:$I$536</definedName>
    <definedName name="_xlnm.Print_Area" localSheetId="7">'Inventario Cocina 11-2024 '!$B$1:$I$180</definedName>
    <definedName name="_xlnm.Print_Area" localSheetId="4">'Inventario Cocina 11-2024  (2)'!$B$1:$I$158</definedName>
    <definedName name="_xlnm.Print_Titles" localSheetId="6">'Inv. Cocina '!$1:$8</definedName>
    <definedName name="_xlnm.Print_Titles" localSheetId="10">'Inv. Suministro '!$1:$8</definedName>
    <definedName name="_xlnm.Print_Titles" localSheetId="9">'Inv. Suministro  8-2024'!$1:$8</definedName>
    <definedName name="_xlnm.Print_Titles" localSheetId="8">'Inv. Suministro 12-2024'!$1:$8</definedName>
    <definedName name="_xlnm.Print_Titles" localSheetId="7">'Inventario Cocina 11-2024 '!$1:$8</definedName>
    <definedName name="_xlnm.Print_Titles" localSheetId="4">'Inventario Cocina 11-2024  (2)'!$1:$8</definedName>
    <definedName name="_xlnm.Print_Titles" localSheetId="5">'Inventario Cocina 8-2024'!$1:$8</definedName>
    <definedName name="_xlnm.Print_Titles" localSheetId="2">'Inventario Cocina 9-2024  (2)'!$1:$8</definedName>
    <definedName name="_xlnm.Print_Titles" localSheetId="1">'Invt. Textil '!$1:$8</definedName>
    <definedName name="_xlnm.Print_Titles" localSheetId="3">'Invt. Textil 10-2024 (2)'!$1:$8</definedName>
    <definedName name="_xlnm.Print_Titles" localSheetId="0">'Invt. Textil 8-2024'!$1:$8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3" l="1"/>
  <c r="J39" i="3"/>
  <c r="J91" i="3" s="1"/>
  <c r="J40" i="3"/>
  <c r="I141" i="9"/>
  <c r="I142" i="9"/>
  <c r="I526" i="9"/>
  <c r="I508" i="9"/>
  <c r="I509" i="9"/>
  <c r="I505" i="9"/>
  <c r="I506" i="9"/>
  <c r="I507" i="9"/>
  <c r="I498" i="9"/>
  <c r="I499" i="9"/>
  <c r="I471" i="9"/>
  <c r="I472" i="9"/>
  <c r="I461" i="9"/>
  <c r="I447" i="9"/>
  <c r="I448" i="9"/>
  <c r="I421" i="9"/>
  <c r="I416" i="9"/>
  <c r="I406" i="9"/>
  <c r="I405" i="9"/>
  <c r="I370" i="9"/>
  <c r="I371" i="9"/>
  <c r="I349" i="9"/>
  <c r="I287" i="9"/>
  <c r="F248" i="9"/>
  <c r="F244" i="9"/>
  <c r="I238" i="9"/>
  <c r="I237" i="9"/>
  <c r="I234" i="9"/>
  <c r="I199" i="9"/>
  <c r="I200" i="9"/>
  <c r="I184" i="9"/>
  <c r="I185" i="9"/>
  <c r="I169" i="9"/>
  <c r="I162" i="9"/>
  <c r="I163" i="9"/>
  <c r="I146" i="9"/>
  <c r="I122" i="9"/>
  <c r="I111" i="9"/>
  <c r="I105" i="9"/>
  <c r="I106" i="9"/>
  <c r="I87" i="9"/>
  <c r="I88" i="9"/>
  <c r="I85" i="9"/>
  <c r="I77" i="9"/>
  <c r="I78" i="9"/>
  <c r="I45" i="9"/>
  <c r="I46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9" i="9"/>
  <c r="I80" i="9"/>
  <c r="I81" i="9"/>
  <c r="I82" i="9"/>
  <c r="I83" i="9"/>
  <c r="I84" i="9"/>
  <c r="I86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7" i="9"/>
  <c r="I108" i="9"/>
  <c r="I109" i="9"/>
  <c r="I110" i="9"/>
  <c r="I112" i="9"/>
  <c r="I113" i="9"/>
  <c r="I114" i="9"/>
  <c r="I115" i="9"/>
  <c r="I116" i="9"/>
  <c r="I117" i="9"/>
  <c r="I118" i="9"/>
  <c r="I119" i="9"/>
  <c r="I120" i="9"/>
  <c r="I121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3" i="9"/>
  <c r="I144" i="9"/>
  <c r="I145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4" i="9"/>
  <c r="I165" i="9"/>
  <c r="I166" i="9"/>
  <c r="I167" i="9"/>
  <c r="I168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5" i="9"/>
  <c r="I236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7" i="9"/>
  <c r="I408" i="9"/>
  <c r="I409" i="9"/>
  <c r="I410" i="9"/>
  <c r="I411" i="9"/>
  <c r="I412" i="9"/>
  <c r="I413" i="9"/>
  <c r="I414" i="9"/>
  <c r="I415" i="9"/>
  <c r="I417" i="9"/>
  <c r="I418" i="9"/>
  <c r="I419" i="9"/>
  <c r="I420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2" i="9"/>
  <c r="I463" i="9"/>
  <c r="I464" i="9"/>
  <c r="I465" i="9"/>
  <c r="I466" i="9"/>
  <c r="I467" i="9"/>
  <c r="I469" i="9"/>
  <c r="I470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500" i="9"/>
  <c r="I501" i="9"/>
  <c r="I502" i="9"/>
  <c r="I503" i="9"/>
  <c r="I504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7" i="9"/>
  <c r="I9" i="9"/>
  <c r="I51" i="8"/>
  <c r="I175" i="8"/>
  <c r="I162" i="8"/>
  <c r="I159" i="8"/>
  <c r="I158" i="8"/>
  <c r="I155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5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54" i="8"/>
  <c r="I156" i="8"/>
  <c r="I157" i="8"/>
  <c r="I160" i="8"/>
  <c r="I161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6" i="8"/>
  <c r="I9" i="8"/>
  <c r="H124" i="8"/>
  <c r="I124" i="8" s="1"/>
  <c r="G9" i="16"/>
  <c r="I9" i="16"/>
  <c r="G10" i="16"/>
  <c r="I10" i="16"/>
  <c r="G11" i="16"/>
  <c r="I11" i="16"/>
  <c r="G12" i="16"/>
  <c r="I12" i="16"/>
  <c r="G13" i="16"/>
  <c r="I13" i="16"/>
  <c r="G14" i="16"/>
  <c r="I14" i="16"/>
  <c r="G15" i="16"/>
  <c r="I15" i="16"/>
  <c r="G16" i="16"/>
  <c r="I16" i="16"/>
  <c r="G17" i="16"/>
  <c r="I17" i="16"/>
  <c r="G18" i="16"/>
  <c r="I18" i="16"/>
  <c r="G19" i="16"/>
  <c r="I19" i="16"/>
  <c r="G20" i="16"/>
  <c r="I20" i="16"/>
  <c r="G21" i="16"/>
  <c r="I21" i="16"/>
  <c r="G22" i="16"/>
  <c r="I22" i="16"/>
  <c r="G23" i="16"/>
  <c r="I23" i="16"/>
  <c r="G24" i="16"/>
  <c r="I24" i="16"/>
  <c r="G25" i="16"/>
  <c r="I25" i="16"/>
  <c r="G26" i="16"/>
  <c r="I26" i="16"/>
  <c r="G27" i="16"/>
  <c r="I27" i="16"/>
  <c r="G28" i="16"/>
  <c r="I28" i="16"/>
  <c r="G29" i="16"/>
  <c r="I29" i="16"/>
  <c r="G30" i="16"/>
  <c r="I30" i="16"/>
  <c r="G31" i="16"/>
  <c r="H31" i="16"/>
  <c r="I31" i="16"/>
  <c r="G32" i="16"/>
  <c r="I32" i="16"/>
  <c r="G33" i="16"/>
  <c r="I33" i="16"/>
  <c r="G34" i="16"/>
  <c r="I34" i="16"/>
  <c r="G35" i="16"/>
  <c r="I35" i="16"/>
  <c r="G36" i="16"/>
  <c r="I36" i="16"/>
  <c r="G37" i="16"/>
  <c r="I37" i="16"/>
  <c r="G38" i="16"/>
  <c r="I38" i="16"/>
  <c r="G39" i="16"/>
  <c r="I39" i="16"/>
  <c r="G40" i="16"/>
  <c r="I40" i="16"/>
  <c r="G41" i="16"/>
  <c r="I41" i="16"/>
  <c r="G42" i="16"/>
  <c r="I42" i="16"/>
  <c r="G43" i="16"/>
  <c r="I43" i="16"/>
  <c r="G44" i="16"/>
  <c r="I44" i="16"/>
  <c r="G45" i="16"/>
  <c r="I45" i="16"/>
  <c r="G46" i="16"/>
  <c r="I46" i="16"/>
  <c r="G47" i="16"/>
  <c r="I47" i="16"/>
  <c r="G48" i="16"/>
  <c r="I48" i="16"/>
  <c r="G49" i="16"/>
  <c r="I49" i="16"/>
  <c r="G50" i="16"/>
  <c r="I50" i="16"/>
  <c r="G51" i="16"/>
  <c r="I51" i="16"/>
  <c r="G52" i="16"/>
  <c r="I52" i="16"/>
  <c r="G53" i="16"/>
  <c r="I53" i="16"/>
  <c r="G54" i="16"/>
  <c r="I54" i="16"/>
  <c r="G55" i="16"/>
  <c r="I55" i="16"/>
  <c r="G56" i="16"/>
  <c r="I56" i="16"/>
  <c r="G57" i="16"/>
  <c r="H57" i="16"/>
  <c r="I57" i="16"/>
  <c r="G58" i="16"/>
  <c r="H58" i="16"/>
  <c r="I58" i="16"/>
  <c r="G59" i="16"/>
  <c r="H59" i="16"/>
  <c r="I59" i="16"/>
  <c r="G60" i="16"/>
  <c r="I60" i="16"/>
  <c r="G61" i="16"/>
  <c r="I61" i="16"/>
  <c r="G62" i="16"/>
  <c r="I62" i="16"/>
  <c r="G63" i="16"/>
  <c r="I63" i="16"/>
  <c r="G64" i="16"/>
  <c r="I64" i="16"/>
  <c r="G65" i="16"/>
  <c r="I65" i="16"/>
  <c r="G66" i="16"/>
  <c r="I66" i="16"/>
  <c r="G67" i="16"/>
  <c r="I67" i="16"/>
  <c r="G68" i="16"/>
  <c r="I68" i="16"/>
  <c r="G69" i="16"/>
  <c r="I69" i="16"/>
  <c r="G70" i="16"/>
  <c r="I70" i="16"/>
  <c r="G71" i="16"/>
  <c r="I71" i="16"/>
  <c r="G72" i="16"/>
  <c r="I72" i="16"/>
  <c r="G73" i="16"/>
  <c r="I73" i="16"/>
  <c r="G74" i="16"/>
  <c r="I74" i="16"/>
  <c r="G75" i="16"/>
  <c r="I75" i="16"/>
  <c r="G76" i="16"/>
  <c r="I76" i="16"/>
  <c r="G77" i="16"/>
  <c r="I77" i="16"/>
  <c r="G78" i="16"/>
  <c r="I78" i="16"/>
  <c r="G79" i="16"/>
  <c r="I79" i="16"/>
  <c r="G80" i="16"/>
  <c r="I80" i="16"/>
  <c r="G81" i="16"/>
  <c r="I81" i="16"/>
  <c r="G82" i="16"/>
  <c r="I82" i="16"/>
  <c r="G83" i="16"/>
  <c r="I83" i="16"/>
  <c r="G84" i="16"/>
  <c r="I84" i="16"/>
  <c r="G85" i="16"/>
  <c r="I85" i="16"/>
  <c r="G86" i="16"/>
  <c r="I86" i="16"/>
  <c r="G87" i="16"/>
  <c r="I87" i="16"/>
  <c r="G88" i="16"/>
  <c r="I88" i="16"/>
  <c r="G89" i="16"/>
  <c r="I89" i="16"/>
  <c r="G90" i="16"/>
  <c r="I90" i="16"/>
  <c r="G91" i="16"/>
  <c r="I91" i="16"/>
  <c r="G92" i="16"/>
  <c r="I92" i="16"/>
  <c r="G93" i="16"/>
  <c r="I93" i="16"/>
  <c r="G94" i="16"/>
  <c r="I94" i="16"/>
  <c r="G95" i="16"/>
  <c r="I95" i="16"/>
  <c r="G96" i="16"/>
  <c r="I96" i="16"/>
  <c r="G97" i="16"/>
  <c r="I97" i="16"/>
  <c r="G98" i="16"/>
  <c r="I98" i="16"/>
  <c r="G99" i="16"/>
  <c r="I99" i="16"/>
  <c r="G100" i="16"/>
  <c r="I100" i="16"/>
  <c r="G101" i="16"/>
  <c r="I101" i="16"/>
  <c r="G102" i="16"/>
  <c r="I102" i="16"/>
  <c r="G103" i="16"/>
  <c r="I103" i="16"/>
  <c r="G104" i="16"/>
  <c r="I104" i="16"/>
  <c r="G105" i="16"/>
  <c r="I105" i="16"/>
  <c r="G106" i="16"/>
  <c r="H106" i="16"/>
  <c r="I106" i="16"/>
  <c r="G107" i="16"/>
  <c r="I107" i="16"/>
  <c r="G108" i="16"/>
  <c r="I108" i="16"/>
  <c r="G109" i="16"/>
  <c r="I109" i="16"/>
  <c r="G110" i="16"/>
  <c r="I110" i="16"/>
  <c r="G111" i="16"/>
  <c r="I111" i="16"/>
  <c r="G112" i="16"/>
  <c r="I112" i="16"/>
  <c r="G113" i="16"/>
  <c r="I113" i="16"/>
  <c r="G114" i="16"/>
  <c r="I114" i="16"/>
  <c r="G115" i="16"/>
  <c r="I115" i="16"/>
  <c r="G116" i="16"/>
  <c r="I116" i="16"/>
  <c r="G117" i="16"/>
  <c r="I117" i="16"/>
  <c r="G118" i="16"/>
  <c r="I118" i="16"/>
  <c r="G119" i="16"/>
  <c r="I119" i="16"/>
  <c r="G120" i="16"/>
  <c r="I120" i="16"/>
  <c r="G121" i="16"/>
  <c r="I121" i="16"/>
  <c r="G122" i="16"/>
  <c r="I122" i="16"/>
  <c r="G123" i="16"/>
  <c r="I123" i="16"/>
  <c r="G124" i="16"/>
  <c r="I124" i="16"/>
  <c r="G125" i="16"/>
  <c r="I125" i="16"/>
  <c r="G126" i="16"/>
  <c r="H126" i="16"/>
  <c r="I126" i="16"/>
  <c r="G127" i="16"/>
  <c r="H127" i="16"/>
  <c r="I127" i="16"/>
  <c r="G128" i="16"/>
  <c r="H128" i="16"/>
  <c r="I128" i="16"/>
  <c r="G129" i="16"/>
  <c r="H129" i="16"/>
  <c r="I129" i="16"/>
  <c r="G130" i="16"/>
  <c r="H130" i="16"/>
  <c r="I130" i="16"/>
  <c r="G131" i="16"/>
  <c r="H131" i="16"/>
  <c r="I131" i="16"/>
  <c r="G132" i="16"/>
  <c r="I132" i="16"/>
  <c r="G133" i="16"/>
  <c r="I133" i="16"/>
  <c r="G134" i="16"/>
  <c r="I134" i="16"/>
  <c r="G135" i="16"/>
  <c r="I135" i="16"/>
  <c r="G136" i="16"/>
  <c r="I136" i="16"/>
  <c r="G137" i="16"/>
  <c r="I137" i="16"/>
  <c r="G138" i="16"/>
  <c r="I138" i="16"/>
  <c r="G139" i="16"/>
  <c r="I139" i="16"/>
  <c r="G140" i="16"/>
  <c r="I140" i="16"/>
  <c r="G141" i="16"/>
  <c r="I141" i="16"/>
  <c r="G142" i="16"/>
  <c r="I142" i="16"/>
  <c r="G143" i="16"/>
  <c r="I143" i="16"/>
  <c r="G144" i="16"/>
  <c r="I144" i="16"/>
  <c r="G145" i="16"/>
  <c r="I145" i="16"/>
  <c r="G146" i="16"/>
  <c r="I146" i="16"/>
  <c r="G147" i="16"/>
  <c r="I147" i="16"/>
  <c r="G148" i="16"/>
  <c r="I148" i="16"/>
  <c r="G149" i="16"/>
  <c r="I149" i="16"/>
  <c r="I150" i="16"/>
  <c r="I528" i="9" l="1"/>
  <c r="H69" i="8"/>
  <c r="I69" i="8" s="1"/>
  <c r="H68" i="8"/>
  <c r="I68" i="8" s="1"/>
  <c r="H70" i="8"/>
  <c r="I70" i="8" s="1"/>
  <c r="H153" i="8"/>
  <c r="I153" i="8" s="1"/>
  <c r="H150" i="8"/>
  <c r="I150" i="8" s="1"/>
  <c r="H148" i="8"/>
  <c r="I148" i="8" s="1"/>
  <c r="H149" i="8"/>
  <c r="I149" i="8" s="1"/>
  <c r="H151" i="8"/>
  <c r="I151" i="8" s="1"/>
  <c r="H152" i="8"/>
  <c r="I152" i="8" s="1"/>
  <c r="H126" i="8"/>
  <c r="I126" i="8" s="1"/>
  <c r="H33" i="8"/>
  <c r="I33" i="8" s="1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E57" i="14"/>
  <c r="G57" i="14" s="1"/>
  <c r="E58" i="14"/>
  <c r="G58" i="14" s="1"/>
  <c r="E59" i="14"/>
  <c r="G59" i="14" s="1"/>
  <c r="E60" i="14"/>
  <c r="G60" i="14" s="1"/>
  <c r="E61" i="14"/>
  <c r="G61" i="14" s="1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E75" i="14"/>
  <c r="G75" i="14" s="1"/>
  <c r="G76" i="14"/>
  <c r="G77" i="14"/>
  <c r="G78" i="14"/>
  <c r="E79" i="14"/>
  <c r="G79" i="14" s="1"/>
  <c r="E80" i="14"/>
  <c r="G80" i="14" s="1"/>
  <c r="G81" i="14"/>
  <c r="G82" i="14"/>
  <c r="G83" i="14"/>
  <c r="G84" i="14"/>
  <c r="G85" i="14"/>
  <c r="G86" i="14"/>
  <c r="G87" i="14"/>
  <c r="G88" i="14"/>
  <c r="G89" i="14"/>
  <c r="G90" i="14"/>
  <c r="F171" i="11"/>
  <c r="H171" i="11" s="1"/>
  <c r="F170" i="11"/>
  <c r="H170" i="11" s="1"/>
  <c r="F169" i="11"/>
  <c r="H169" i="11" s="1"/>
  <c r="F168" i="11"/>
  <c r="H168" i="11" s="1"/>
  <c r="F167" i="11"/>
  <c r="H167" i="11" s="1"/>
  <c r="F166" i="11"/>
  <c r="H166" i="11" s="1"/>
  <c r="F165" i="11"/>
  <c r="H165" i="11" s="1"/>
  <c r="F164" i="11"/>
  <c r="H164" i="11" s="1"/>
  <c r="F163" i="11"/>
  <c r="H163" i="11" s="1"/>
  <c r="F162" i="11"/>
  <c r="H162" i="11" s="1"/>
  <c r="F161" i="11"/>
  <c r="H161" i="11" s="1"/>
  <c r="F160" i="11"/>
  <c r="H160" i="11" s="1"/>
  <c r="F159" i="11"/>
  <c r="H159" i="11" s="1"/>
  <c r="F158" i="11"/>
  <c r="H158" i="11" s="1"/>
  <c r="F157" i="11"/>
  <c r="H157" i="11" s="1"/>
  <c r="F156" i="11"/>
  <c r="H156" i="11" s="1"/>
  <c r="F155" i="11"/>
  <c r="H155" i="11" s="1"/>
  <c r="F154" i="11"/>
  <c r="H154" i="11" s="1"/>
  <c r="F153" i="11"/>
  <c r="H153" i="11" s="1"/>
  <c r="F152" i="11"/>
  <c r="H152" i="11" s="1"/>
  <c r="F151" i="11"/>
  <c r="H151" i="11" s="1"/>
  <c r="F150" i="11"/>
  <c r="H150" i="11" s="1"/>
  <c r="F149" i="11"/>
  <c r="H149" i="11" s="1"/>
  <c r="F148" i="11"/>
  <c r="H148" i="11" s="1"/>
  <c r="F147" i="11"/>
  <c r="H147" i="11" s="1"/>
  <c r="F146" i="11"/>
  <c r="H146" i="11" s="1"/>
  <c r="F145" i="11"/>
  <c r="H145" i="11" s="1"/>
  <c r="F144" i="11"/>
  <c r="H144" i="11" s="1"/>
  <c r="F143" i="11"/>
  <c r="H143" i="11" s="1"/>
  <c r="F142" i="11"/>
  <c r="H142" i="11" s="1"/>
  <c r="F141" i="11"/>
  <c r="H141" i="11" s="1"/>
  <c r="F140" i="11"/>
  <c r="H140" i="11" s="1"/>
  <c r="F139" i="11"/>
  <c r="H139" i="11" s="1"/>
  <c r="F138" i="11"/>
  <c r="H138" i="11" s="1"/>
  <c r="F137" i="11"/>
  <c r="H137" i="11" s="1"/>
  <c r="F136" i="11"/>
  <c r="H136" i="11" s="1"/>
  <c r="F135" i="11"/>
  <c r="H135" i="11" s="1"/>
  <c r="F134" i="11"/>
  <c r="H134" i="11" s="1"/>
  <c r="F133" i="11"/>
  <c r="H133" i="11" s="1"/>
  <c r="F132" i="11"/>
  <c r="H132" i="11" s="1"/>
  <c r="F131" i="11"/>
  <c r="H131" i="11" s="1"/>
  <c r="F130" i="11"/>
  <c r="H130" i="11" s="1"/>
  <c r="F129" i="11"/>
  <c r="H129" i="11" s="1"/>
  <c r="F128" i="11"/>
  <c r="H128" i="11" s="1"/>
  <c r="F127" i="11"/>
  <c r="H127" i="11" s="1"/>
  <c r="F126" i="11"/>
  <c r="H126" i="11" s="1"/>
  <c r="F125" i="11"/>
  <c r="H125" i="11" s="1"/>
  <c r="F124" i="11"/>
  <c r="H124" i="11" s="1"/>
  <c r="F123" i="11"/>
  <c r="H123" i="11" s="1"/>
  <c r="F122" i="11"/>
  <c r="H122" i="11" s="1"/>
  <c r="F121" i="11"/>
  <c r="H121" i="11" s="1"/>
  <c r="F120" i="11"/>
  <c r="H120" i="11" s="1"/>
  <c r="F119" i="11"/>
  <c r="H119" i="11" s="1"/>
  <c r="F118" i="11"/>
  <c r="H118" i="11" s="1"/>
  <c r="F117" i="11"/>
  <c r="H117" i="11" s="1"/>
  <c r="F116" i="11"/>
  <c r="H116" i="11" s="1"/>
  <c r="F115" i="11"/>
  <c r="H115" i="11" s="1"/>
  <c r="F114" i="11"/>
  <c r="H114" i="11" s="1"/>
  <c r="F113" i="11"/>
  <c r="H113" i="11" s="1"/>
  <c r="H112" i="11"/>
  <c r="F111" i="11"/>
  <c r="H111" i="11" s="1"/>
  <c r="F110" i="11"/>
  <c r="H110" i="11" s="1"/>
  <c r="F109" i="11"/>
  <c r="H109" i="11" s="1"/>
  <c r="F108" i="11"/>
  <c r="H108" i="11" s="1"/>
  <c r="F107" i="11"/>
  <c r="H107" i="11" s="1"/>
  <c r="F106" i="11"/>
  <c r="H106" i="11" s="1"/>
  <c r="H105" i="11"/>
  <c r="F104" i="11"/>
  <c r="H104" i="11" s="1"/>
  <c r="F103" i="11"/>
  <c r="H103" i="11" s="1"/>
  <c r="F102" i="11"/>
  <c r="H102" i="11" s="1"/>
  <c r="F101" i="11"/>
  <c r="H101" i="11" s="1"/>
  <c r="F100" i="11"/>
  <c r="H100" i="11" s="1"/>
  <c r="F99" i="11"/>
  <c r="H99" i="11" s="1"/>
  <c r="F98" i="11"/>
  <c r="H98" i="11" s="1"/>
  <c r="F97" i="11"/>
  <c r="H97" i="11" s="1"/>
  <c r="F96" i="11"/>
  <c r="H96" i="11" s="1"/>
  <c r="F95" i="11"/>
  <c r="H95" i="11" s="1"/>
  <c r="F94" i="11"/>
  <c r="H94" i="11" s="1"/>
  <c r="F93" i="11"/>
  <c r="H93" i="11" s="1"/>
  <c r="F92" i="11"/>
  <c r="H92" i="11" s="1"/>
  <c r="F91" i="11"/>
  <c r="H91" i="11" s="1"/>
  <c r="F90" i="11"/>
  <c r="H90" i="11" s="1"/>
  <c r="F89" i="11"/>
  <c r="H89" i="11" s="1"/>
  <c r="F88" i="11"/>
  <c r="H88" i="11" s="1"/>
  <c r="F87" i="11"/>
  <c r="H87" i="11" s="1"/>
  <c r="F86" i="11"/>
  <c r="H86" i="11" s="1"/>
  <c r="F85" i="11"/>
  <c r="H85" i="11" s="1"/>
  <c r="F84" i="11"/>
  <c r="H84" i="11" s="1"/>
  <c r="F83" i="11"/>
  <c r="H83" i="11" s="1"/>
  <c r="F82" i="11"/>
  <c r="H82" i="11" s="1"/>
  <c r="F81" i="11"/>
  <c r="H81" i="11" s="1"/>
  <c r="F80" i="11"/>
  <c r="H80" i="11" s="1"/>
  <c r="F79" i="11"/>
  <c r="H79" i="11" s="1"/>
  <c r="F78" i="11"/>
  <c r="H78" i="11" s="1"/>
  <c r="F77" i="11"/>
  <c r="H77" i="11" s="1"/>
  <c r="F76" i="11"/>
  <c r="H76" i="11" s="1"/>
  <c r="F75" i="11"/>
  <c r="H75" i="11" s="1"/>
  <c r="F74" i="11"/>
  <c r="H74" i="11" s="1"/>
  <c r="F73" i="11"/>
  <c r="H73" i="11" s="1"/>
  <c r="F72" i="11"/>
  <c r="H72" i="11" s="1"/>
  <c r="F71" i="11"/>
  <c r="H71" i="11" s="1"/>
  <c r="F70" i="11"/>
  <c r="H70" i="11" s="1"/>
  <c r="F69" i="11"/>
  <c r="H69" i="11" s="1"/>
  <c r="F68" i="11"/>
  <c r="H68" i="11" s="1"/>
  <c r="F67" i="11"/>
  <c r="H67" i="11" s="1"/>
  <c r="F66" i="11"/>
  <c r="H66" i="11" s="1"/>
  <c r="F65" i="11"/>
  <c r="H65" i="11" s="1"/>
  <c r="F64" i="11"/>
  <c r="H64" i="11" s="1"/>
  <c r="F63" i="11"/>
  <c r="H63" i="11" s="1"/>
  <c r="F62" i="11"/>
  <c r="H62" i="11" s="1"/>
  <c r="F61" i="11"/>
  <c r="H61" i="11" s="1"/>
  <c r="H60" i="11"/>
  <c r="F59" i="11"/>
  <c r="H59" i="11" s="1"/>
  <c r="F58" i="11"/>
  <c r="H58" i="11" s="1"/>
  <c r="F57" i="11"/>
  <c r="H57" i="11" s="1"/>
  <c r="F56" i="11"/>
  <c r="H56" i="11" s="1"/>
  <c r="F55" i="11"/>
  <c r="H55" i="11" s="1"/>
  <c r="F54" i="11"/>
  <c r="H54" i="11" s="1"/>
  <c r="F53" i="11"/>
  <c r="H53" i="11" s="1"/>
  <c r="F52" i="11"/>
  <c r="H52" i="11" s="1"/>
  <c r="F51" i="11"/>
  <c r="H51" i="11" s="1"/>
  <c r="F50" i="11"/>
  <c r="H50" i="11" s="1"/>
  <c r="F49" i="11"/>
  <c r="H49" i="11" s="1"/>
  <c r="F48" i="11"/>
  <c r="H48" i="11" s="1"/>
  <c r="F47" i="11"/>
  <c r="H47" i="11" s="1"/>
  <c r="F46" i="11"/>
  <c r="H46" i="11" s="1"/>
  <c r="F45" i="11"/>
  <c r="H45" i="11" s="1"/>
  <c r="F44" i="11"/>
  <c r="H44" i="11" s="1"/>
  <c r="F43" i="11"/>
  <c r="H43" i="11" s="1"/>
  <c r="F42" i="11"/>
  <c r="H42" i="11" s="1"/>
  <c r="F41" i="11"/>
  <c r="H41" i="11" s="1"/>
  <c r="F40" i="11"/>
  <c r="H40" i="11" s="1"/>
  <c r="F39" i="11"/>
  <c r="H39" i="11" s="1"/>
  <c r="F38" i="11"/>
  <c r="H38" i="11" s="1"/>
  <c r="F37" i="11"/>
  <c r="H37" i="11" s="1"/>
  <c r="F36" i="11"/>
  <c r="H36" i="11" s="1"/>
  <c r="F35" i="11"/>
  <c r="H35" i="11" s="1"/>
  <c r="F34" i="11"/>
  <c r="H34" i="11" s="1"/>
  <c r="F33" i="11"/>
  <c r="H33" i="11" s="1"/>
  <c r="F32" i="11"/>
  <c r="H32" i="11" s="1"/>
  <c r="F31" i="11"/>
  <c r="H31" i="11" s="1"/>
  <c r="F30" i="11"/>
  <c r="H30" i="11" s="1"/>
  <c r="F28" i="11"/>
  <c r="H28" i="11" s="1"/>
  <c r="F27" i="11"/>
  <c r="H27" i="11" s="1"/>
  <c r="F26" i="11"/>
  <c r="H26" i="11" s="1"/>
  <c r="F25" i="11"/>
  <c r="H25" i="11" s="1"/>
  <c r="F24" i="11"/>
  <c r="H24" i="11" s="1"/>
  <c r="F23" i="11"/>
  <c r="H23" i="11" s="1"/>
  <c r="F22" i="11"/>
  <c r="H22" i="11" s="1"/>
  <c r="F21" i="11"/>
  <c r="H21" i="11" s="1"/>
  <c r="F20" i="11"/>
  <c r="H20" i="11" s="1"/>
  <c r="H19" i="11"/>
  <c r="H18" i="11"/>
  <c r="F17" i="11"/>
  <c r="H17" i="11" s="1"/>
  <c r="F16" i="11"/>
  <c r="H16" i="11" s="1"/>
  <c r="F15" i="11"/>
  <c r="H15" i="11" s="1"/>
  <c r="F14" i="11"/>
  <c r="H14" i="11" s="1"/>
  <c r="F13" i="11"/>
  <c r="H13" i="11" s="1"/>
  <c r="F12" i="11"/>
  <c r="H12" i="11" s="1"/>
  <c r="F11" i="11"/>
  <c r="H11" i="11" s="1"/>
  <c r="F10" i="11"/>
  <c r="H10" i="11" s="1"/>
  <c r="F9" i="11"/>
  <c r="H9" i="11" s="1"/>
  <c r="H172" i="11" s="1"/>
  <c r="F9" i="7"/>
  <c r="H9" i="7"/>
  <c r="F10" i="7"/>
  <c r="H10" i="7"/>
  <c r="F11" i="7"/>
  <c r="H11" i="7"/>
  <c r="F12" i="7"/>
  <c r="H12" i="7"/>
  <c r="F13" i="7"/>
  <c r="H13" i="7"/>
  <c r="F14" i="7"/>
  <c r="H14" i="7"/>
  <c r="F15" i="7"/>
  <c r="H15" i="7"/>
  <c r="F16" i="7"/>
  <c r="H16" i="7"/>
  <c r="F17" i="7"/>
  <c r="H17" i="7"/>
  <c r="F18" i="7"/>
  <c r="H18" i="7"/>
  <c r="F19" i="7"/>
  <c r="H19" i="7"/>
  <c r="F20" i="7"/>
  <c r="H20" i="7"/>
  <c r="F21" i="7"/>
  <c r="H21" i="7"/>
  <c r="F22" i="7"/>
  <c r="H22" i="7"/>
  <c r="F23" i="7"/>
  <c r="H23" i="7"/>
  <c r="F24" i="7"/>
  <c r="H24" i="7"/>
  <c r="F25" i="7"/>
  <c r="H25" i="7"/>
  <c r="F26" i="7"/>
  <c r="H26" i="7"/>
  <c r="F27" i="7"/>
  <c r="H27" i="7"/>
  <c r="F28" i="7"/>
  <c r="H28" i="7"/>
  <c r="F29" i="7"/>
  <c r="H29" i="7"/>
  <c r="F30" i="7"/>
  <c r="H30" i="7"/>
  <c r="F31" i="7"/>
  <c r="H31" i="7"/>
  <c r="F32" i="7"/>
  <c r="H32" i="7"/>
  <c r="F33" i="7"/>
  <c r="H33" i="7"/>
  <c r="F34" i="7"/>
  <c r="H34" i="7"/>
  <c r="F35" i="7"/>
  <c r="H35" i="7"/>
  <c r="F36" i="7"/>
  <c r="H36" i="7"/>
  <c r="F37" i="7"/>
  <c r="H37" i="7"/>
  <c r="F38" i="7"/>
  <c r="H38" i="7"/>
  <c r="F39" i="7"/>
  <c r="H39" i="7"/>
  <c r="F40" i="7"/>
  <c r="H40" i="7"/>
  <c r="F41" i="7"/>
  <c r="H41" i="7"/>
  <c r="F42" i="7"/>
  <c r="H42" i="7"/>
  <c r="F43" i="7"/>
  <c r="H43" i="7"/>
  <c r="F44" i="7"/>
  <c r="H44" i="7"/>
  <c r="F45" i="7"/>
  <c r="H45" i="7"/>
  <c r="F46" i="7"/>
  <c r="H46" i="7"/>
  <c r="F47" i="7"/>
  <c r="H47" i="7"/>
  <c r="F48" i="7"/>
  <c r="H48" i="7"/>
  <c r="F49" i="7"/>
  <c r="H49" i="7"/>
  <c r="F50" i="7"/>
  <c r="H50" i="7"/>
  <c r="F51" i="7"/>
  <c r="H51" i="7"/>
  <c r="F52" i="7"/>
  <c r="H52" i="7"/>
  <c r="F53" i="7"/>
  <c r="H53" i="7"/>
  <c r="F54" i="7"/>
  <c r="H54" i="7"/>
  <c r="F55" i="7"/>
  <c r="H55" i="7"/>
  <c r="F56" i="7"/>
  <c r="H56" i="7"/>
  <c r="F57" i="7"/>
  <c r="H57" i="7"/>
  <c r="F58" i="7"/>
  <c r="H58" i="7"/>
  <c r="F59" i="7"/>
  <c r="H59" i="7"/>
  <c r="F60" i="7"/>
  <c r="H60" i="7"/>
  <c r="F61" i="7"/>
  <c r="H61" i="7"/>
  <c r="F62" i="7"/>
  <c r="H62" i="7"/>
  <c r="F63" i="7"/>
  <c r="H63" i="7"/>
  <c r="F64" i="7"/>
  <c r="H64" i="7"/>
  <c r="F65" i="7"/>
  <c r="H65" i="7"/>
  <c r="F66" i="7"/>
  <c r="H66" i="7"/>
  <c r="F67" i="7"/>
  <c r="H67" i="7"/>
  <c r="F68" i="7"/>
  <c r="H68" i="7"/>
  <c r="F69" i="7"/>
  <c r="H69" i="7"/>
  <c r="F70" i="7"/>
  <c r="H70" i="7"/>
  <c r="F71" i="7"/>
  <c r="H71" i="7"/>
  <c r="F72" i="7"/>
  <c r="H72" i="7"/>
  <c r="F73" i="7"/>
  <c r="H73" i="7"/>
  <c r="F74" i="7"/>
  <c r="H74" i="7"/>
  <c r="F75" i="7"/>
  <c r="H75" i="7"/>
  <c r="F76" i="7"/>
  <c r="H76" i="7"/>
  <c r="F77" i="7"/>
  <c r="H77" i="7"/>
  <c r="F78" i="7"/>
  <c r="H78" i="7"/>
  <c r="F79" i="7"/>
  <c r="H79" i="7"/>
  <c r="F80" i="7"/>
  <c r="H80" i="7"/>
  <c r="F81" i="7"/>
  <c r="H81" i="7"/>
  <c r="F82" i="7"/>
  <c r="H82" i="7"/>
  <c r="F83" i="7"/>
  <c r="H83" i="7"/>
  <c r="F84" i="7"/>
  <c r="H84" i="7"/>
  <c r="F85" i="7"/>
  <c r="H85" i="7"/>
  <c r="F86" i="7"/>
  <c r="H86" i="7"/>
  <c r="F87" i="7"/>
  <c r="H87" i="7"/>
  <c r="F88" i="7"/>
  <c r="H88" i="7"/>
  <c r="F89" i="7"/>
  <c r="H89" i="7"/>
  <c r="F90" i="7"/>
  <c r="H90" i="7"/>
  <c r="F91" i="7"/>
  <c r="H91" i="7"/>
  <c r="F92" i="7"/>
  <c r="H92" i="7"/>
  <c r="F93" i="7"/>
  <c r="H93" i="7"/>
  <c r="F94" i="7"/>
  <c r="H94" i="7"/>
  <c r="F95" i="7"/>
  <c r="H95" i="7"/>
  <c r="F96" i="7"/>
  <c r="H96" i="7"/>
  <c r="F97" i="7"/>
  <c r="H97" i="7"/>
  <c r="F98" i="7"/>
  <c r="H98" i="7"/>
  <c r="F99" i="7"/>
  <c r="H99" i="7"/>
  <c r="F100" i="7"/>
  <c r="H100" i="7"/>
  <c r="F101" i="7"/>
  <c r="H101" i="7"/>
  <c r="F102" i="7"/>
  <c r="H102" i="7"/>
  <c r="F103" i="7"/>
  <c r="H103" i="7"/>
  <c r="F104" i="7"/>
  <c r="H104" i="7"/>
  <c r="F105" i="7"/>
  <c r="H105" i="7"/>
  <c r="F106" i="7"/>
  <c r="H106" i="7"/>
  <c r="F107" i="7"/>
  <c r="H107" i="7"/>
  <c r="F108" i="7"/>
  <c r="H108" i="7"/>
  <c r="F109" i="7"/>
  <c r="H109" i="7"/>
  <c r="H110" i="7"/>
  <c r="F111" i="7"/>
  <c r="H111" i="7"/>
  <c r="F112" i="7"/>
  <c r="H112" i="7"/>
  <c r="F113" i="7"/>
  <c r="H113" i="7"/>
  <c r="F114" i="7"/>
  <c r="H114" i="7"/>
  <c r="F115" i="7"/>
  <c r="H115" i="7"/>
  <c r="F116" i="7"/>
  <c r="H116" i="7"/>
  <c r="F117" i="7"/>
  <c r="H117" i="7"/>
  <c r="F118" i="7"/>
  <c r="H118" i="7"/>
  <c r="F119" i="7"/>
  <c r="H119" i="7"/>
  <c r="F120" i="7"/>
  <c r="H120" i="7"/>
  <c r="F121" i="7"/>
  <c r="H121" i="7"/>
  <c r="F122" i="7"/>
  <c r="H122" i="7"/>
  <c r="F123" i="7"/>
  <c r="H123" i="7"/>
  <c r="F124" i="7"/>
  <c r="H124" i="7"/>
  <c r="F125" i="7"/>
  <c r="H125" i="7"/>
  <c r="F126" i="7"/>
  <c r="H126" i="7"/>
  <c r="F127" i="7"/>
  <c r="H127" i="7"/>
  <c r="F128" i="7"/>
  <c r="H128" i="7"/>
  <c r="F129" i="7"/>
  <c r="H129" i="7"/>
  <c r="F130" i="7"/>
  <c r="H130" i="7"/>
  <c r="F131" i="7"/>
  <c r="H131" i="7"/>
  <c r="F132" i="7"/>
  <c r="H132" i="7"/>
  <c r="F133" i="7"/>
  <c r="H133" i="7"/>
  <c r="F134" i="7"/>
  <c r="H134" i="7"/>
  <c r="F135" i="7"/>
  <c r="H135" i="7"/>
  <c r="F136" i="7"/>
  <c r="H136" i="7"/>
  <c r="F137" i="7"/>
  <c r="H137" i="7"/>
  <c r="F138" i="7"/>
  <c r="H138" i="7"/>
  <c r="F139" i="7"/>
  <c r="H139" i="7"/>
  <c r="F140" i="7"/>
  <c r="H140" i="7"/>
  <c r="F141" i="7"/>
  <c r="H141" i="7"/>
  <c r="F142" i="7"/>
  <c r="H142" i="7"/>
  <c r="F143" i="7"/>
  <c r="H143" i="7"/>
  <c r="F144" i="7"/>
  <c r="H144" i="7"/>
  <c r="F145" i="7"/>
  <c r="H145" i="7"/>
  <c r="F146" i="7"/>
  <c r="H146" i="7"/>
  <c r="F147" i="7"/>
  <c r="H147" i="7"/>
  <c r="F148" i="7"/>
  <c r="H148" i="7"/>
  <c r="F149" i="7"/>
  <c r="H149" i="7"/>
  <c r="F150" i="7"/>
  <c r="H150" i="7"/>
  <c r="F151" i="7"/>
  <c r="H151" i="7"/>
  <c r="F152" i="7"/>
  <c r="H152" i="7"/>
  <c r="F153" i="7"/>
  <c r="H153" i="7"/>
  <c r="F154" i="7"/>
  <c r="H154" i="7"/>
  <c r="F155" i="7"/>
  <c r="H155" i="7"/>
  <c r="F156" i="7"/>
  <c r="H156" i="7"/>
  <c r="F157" i="7"/>
  <c r="H157" i="7"/>
  <c r="F158" i="7"/>
  <c r="H158" i="7"/>
  <c r="F159" i="7"/>
  <c r="H159" i="7"/>
  <c r="F160" i="7"/>
  <c r="H160" i="7"/>
  <c r="F161" i="7"/>
  <c r="H161" i="7"/>
  <c r="F162" i="7"/>
  <c r="H162" i="7"/>
  <c r="F163" i="7"/>
  <c r="H163" i="7"/>
  <c r="F164" i="7"/>
  <c r="H164" i="7"/>
  <c r="F165" i="7"/>
  <c r="H165" i="7"/>
  <c r="F166" i="7"/>
  <c r="H166" i="7"/>
  <c r="F167" i="7"/>
  <c r="H167" i="7"/>
  <c r="F168" i="7"/>
  <c r="H168" i="7"/>
  <c r="F169" i="7"/>
  <c r="H169" i="7"/>
  <c r="F170" i="7"/>
  <c r="H170" i="7"/>
  <c r="H171" i="7"/>
  <c r="G321" i="6"/>
  <c r="I321" i="6" s="1"/>
  <c r="G322" i="6"/>
  <c r="I322" i="6" s="1"/>
  <c r="G173" i="6"/>
  <c r="I173" i="6" s="1"/>
  <c r="G258" i="6"/>
  <c r="I258" i="6" s="1"/>
  <c r="I54" i="6"/>
  <c r="I324" i="6"/>
  <c r="G11" i="6"/>
  <c r="I11" i="6" s="1"/>
  <c r="G12" i="6"/>
  <c r="I12" i="6" s="1"/>
  <c r="G17" i="6"/>
  <c r="I17" i="6" s="1"/>
  <c r="G18" i="6"/>
  <c r="I18" i="6" s="1"/>
  <c r="G19" i="6"/>
  <c r="I19" i="6" s="1"/>
  <c r="G20" i="6"/>
  <c r="I20" i="6" s="1"/>
  <c r="G21" i="6"/>
  <c r="I21" i="6" s="1"/>
  <c r="G22" i="6"/>
  <c r="I22" i="6" s="1"/>
  <c r="G23" i="6"/>
  <c r="I23" i="6" s="1"/>
  <c r="G25" i="6"/>
  <c r="I25" i="6" s="1"/>
  <c r="G26" i="6"/>
  <c r="I26" i="6" s="1"/>
  <c r="G27" i="6"/>
  <c r="I27" i="6" s="1"/>
  <c r="G28" i="6"/>
  <c r="I28" i="6" s="1"/>
  <c r="G29" i="6"/>
  <c r="I29" i="6" s="1"/>
  <c r="G30" i="6"/>
  <c r="I30" i="6" s="1"/>
  <c r="G31" i="6"/>
  <c r="I31" i="6" s="1"/>
  <c r="G32" i="6"/>
  <c r="I32" i="6" s="1"/>
  <c r="G33" i="6"/>
  <c r="I33" i="6" s="1"/>
  <c r="G34" i="6"/>
  <c r="I34" i="6" s="1"/>
  <c r="G35" i="6"/>
  <c r="I35" i="6" s="1"/>
  <c r="G36" i="6"/>
  <c r="I36" i="6" s="1"/>
  <c r="G37" i="6"/>
  <c r="I37" i="6" s="1"/>
  <c r="G38" i="6"/>
  <c r="I38" i="6" s="1"/>
  <c r="G39" i="6"/>
  <c r="I39" i="6" s="1"/>
  <c r="G40" i="6"/>
  <c r="I40" i="6" s="1"/>
  <c r="G41" i="6"/>
  <c r="I41" i="6" s="1"/>
  <c r="G42" i="6"/>
  <c r="I42" i="6" s="1"/>
  <c r="G43" i="6"/>
  <c r="I43" i="6" s="1"/>
  <c r="G44" i="6"/>
  <c r="I44" i="6" s="1"/>
  <c r="G45" i="6"/>
  <c r="I45" i="6" s="1"/>
  <c r="G46" i="6"/>
  <c r="I46" i="6" s="1"/>
  <c r="G47" i="6"/>
  <c r="I47" i="6" s="1"/>
  <c r="G48" i="6"/>
  <c r="I48" i="6" s="1"/>
  <c r="G49" i="6"/>
  <c r="I49" i="6" s="1"/>
  <c r="G50" i="6"/>
  <c r="I50" i="6" s="1"/>
  <c r="G51" i="6"/>
  <c r="I51" i="6" s="1"/>
  <c r="G52" i="6"/>
  <c r="I52" i="6" s="1"/>
  <c r="G53" i="6"/>
  <c r="I53" i="6" s="1"/>
  <c r="G55" i="6"/>
  <c r="I55" i="6" s="1"/>
  <c r="G56" i="6"/>
  <c r="I56" i="6" s="1"/>
  <c r="G58" i="6"/>
  <c r="I58" i="6" s="1"/>
  <c r="G59" i="6"/>
  <c r="I59" i="6" s="1"/>
  <c r="G60" i="6"/>
  <c r="I60" i="6" s="1"/>
  <c r="G61" i="6"/>
  <c r="I61" i="6" s="1"/>
  <c r="G62" i="6"/>
  <c r="I62" i="6" s="1"/>
  <c r="G63" i="6"/>
  <c r="I63" i="6" s="1"/>
  <c r="G64" i="6"/>
  <c r="I64" i="6" s="1"/>
  <c r="G65" i="6"/>
  <c r="I65" i="6" s="1"/>
  <c r="G66" i="6"/>
  <c r="I66" i="6" s="1"/>
  <c r="G67" i="6"/>
  <c r="I67" i="6" s="1"/>
  <c r="G68" i="6"/>
  <c r="I68" i="6" s="1"/>
  <c r="G69" i="6"/>
  <c r="I69" i="6" s="1"/>
  <c r="G70" i="6"/>
  <c r="I70" i="6" s="1"/>
  <c r="G71" i="6"/>
  <c r="I71" i="6" s="1"/>
  <c r="G72" i="6"/>
  <c r="I72" i="6" s="1"/>
  <c r="G73" i="6"/>
  <c r="I73" i="6" s="1"/>
  <c r="G74" i="6"/>
  <c r="I74" i="6" s="1"/>
  <c r="G75" i="6"/>
  <c r="I75" i="6" s="1"/>
  <c r="G76" i="6"/>
  <c r="I76" i="6" s="1"/>
  <c r="G77" i="6"/>
  <c r="I77" i="6" s="1"/>
  <c r="G78" i="6"/>
  <c r="I78" i="6" s="1"/>
  <c r="G79" i="6"/>
  <c r="I79" i="6" s="1"/>
  <c r="G80" i="6"/>
  <c r="I80" i="6" s="1"/>
  <c r="G81" i="6"/>
  <c r="I81" i="6" s="1"/>
  <c r="G83" i="6"/>
  <c r="I83" i="6" s="1"/>
  <c r="G82" i="6"/>
  <c r="I82" i="6" s="1"/>
  <c r="G84" i="6"/>
  <c r="I84" i="6" s="1"/>
  <c r="G85" i="6"/>
  <c r="I85" i="6" s="1"/>
  <c r="G86" i="6"/>
  <c r="I86" i="6" s="1"/>
  <c r="G87" i="6"/>
  <c r="I87" i="6" s="1"/>
  <c r="G88" i="6"/>
  <c r="I88" i="6" s="1"/>
  <c r="G89" i="6"/>
  <c r="I89" i="6" s="1"/>
  <c r="G90" i="6"/>
  <c r="I90" i="6" s="1"/>
  <c r="G91" i="6"/>
  <c r="I91" i="6" s="1"/>
  <c r="G92" i="6"/>
  <c r="I92" i="6" s="1"/>
  <c r="G93" i="6"/>
  <c r="I93" i="6" s="1"/>
  <c r="G94" i="6"/>
  <c r="I94" i="6" s="1"/>
  <c r="G95" i="6"/>
  <c r="I95" i="6" s="1"/>
  <c r="G96" i="6"/>
  <c r="I96" i="6" s="1"/>
  <c r="G97" i="6"/>
  <c r="I97" i="6" s="1"/>
  <c r="G98" i="6"/>
  <c r="I98" i="6" s="1"/>
  <c r="G99" i="6"/>
  <c r="I99" i="6" s="1"/>
  <c r="G100" i="6"/>
  <c r="I100" i="6" s="1"/>
  <c r="G101" i="6"/>
  <c r="I101" i="6" s="1"/>
  <c r="G102" i="6"/>
  <c r="I102" i="6" s="1"/>
  <c r="G103" i="6"/>
  <c r="I103" i="6" s="1"/>
  <c r="G104" i="6"/>
  <c r="I104" i="6" s="1"/>
  <c r="G105" i="6"/>
  <c r="I105" i="6" s="1"/>
  <c r="G106" i="6"/>
  <c r="I106" i="6" s="1"/>
  <c r="G111" i="6"/>
  <c r="I111" i="6" s="1"/>
  <c r="G112" i="6"/>
  <c r="I112" i="6" s="1"/>
  <c r="G113" i="6"/>
  <c r="I113" i="6" s="1"/>
  <c r="G114" i="6"/>
  <c r="I114" i="6" s="1"/>
  <c r="G115" i="6"/>
  <c r="I115" i="6" s="1"/>
  <c r="G116" i="6"/>
  <c r="I116" i="6" s="1"/>
  <c r="G117" i="6"/>
  <c r="I117" i="6" s="1"/>
  <c r="G118" i="6"/>
  <c r="I118" i="6" s="1"/>
  <c r="G119" i="6"/>
  <c r="I119" i="6" s="1"/>
  <c r="G120" i="6"/>
  <c r="I120" i="6" s="1"/>
  <c r="G123" i="6"/>
  <c r="I123" i="6" s="1"/>
  <c r="G124" i="6"/>
  <c r="I124" i="6" s="1"/>
  <c r="G125" i="6"/>
  <c r="I125" i="6" s="1"/>
  <c r="G126" i="6"/>
  <c r="I126" i="6" s="1"/>
  <c r="G127" i="6"/>
  <c r="I127" i="6" s="1"/>
  <c r="G128" i="6"/>
  <c r="I128" i="6" s="1"/>
  <c r="G129" i="6"/>
  <c r="I129" i="6" s="1"/>
  <c r="G130" i="6"/>
  <c r="I130" i="6" s="1"/>
  <c r="G131" i="6"/>
  <c r="I131" i="6" s="1"/>
  <c r="G132" i="6"/>
  <c r="I132" i="6" s="1"/>
  <c r="G133" i="6"/>
  <c r="I133" i="6" s="1"/>
  <c r="G134" i="6"/>
  <c r="I134" i="6" s="1"/>
  <c r="G135" i="6"/>
  <c r="I135" i="6" s="1"/>
  <c r="G136" i="6"/>
  <c r="I136" i="6" s="1"/>
  <c r="G137" i="6"/>
  <c r="I137" i="6" s="1"/>
  <c r="G139" i="6"/>
  <c r="I139" i="6" s="1"/>
  <c r="G141" i="6"/>
  <c r="I141" i="6" s="1"/>
  <c r="G142" i="6"/>
  <c r="I142" i="6" s="1"/>
  <c r="G143" i="6"/>
  <c r="I143" i="6" s="1"/>
  <c r="G144" i="6"/>
  <c r="I144" i="6" s="1"/>
  <c r="G145" i="6"/>
  <c r="I145" i="6" s="1"/>
  <c r="G146" i="6"/>
  <c r="I146" i="6" s="1"/>
  <c r="G147" i="6"/>
  <c r="I147" i="6" s="1"/>
  <c r="G149" i="6"/>
  <c r="I149" i="6" s="1"/>
  <c r="G150" i="6"/>
  <c r="I150" i="6" s="1"/>
  <c r="G151" i="6"/>
  <c r="I151" i="6" s="1"/>
  <c r="G152" i="6"/>
  <c r="I152" i="6" s="1"/>
  <c r="G153" i="6"/>
  <c r="I153" i="6" s="1"/>
  <c r="G154" i="6"/>
  <c r="I154" i="6" s="1"/>
  <c r="G155" i="6"/>
  <c r="I155" i="6" s="1"/>
  <c r="G156" i="6"/>
  <c r="I156" i="6" s="1"/>
  <c r="G157" i="6"/>
  <c r="I157" i="6" s="1"/>
  <c r="G158" i="6"/>
  <c r="I158" i="6" s="1"/>
  <c r="G159" i="6"/>
  <c r="I159" i="6" s="1"/>
  <c r="G160" i="6"/>
  <c r="I160" i="6" s="1"/>
  <c r="G161" i="6"/>
  <c r="I161" i="6" s="1"/>
  <c r="G162" i="6"/>
  <c r="I162" i="6" s="1"/>
  <c r="G163" i="6"/>
  <c r="I163" i="6" s="1"/>
  <c r="G164" i="6"/>
  <c r="I164" i="6" s="1"/>
  <c r="G165" i="6"/>
  <c r="I165" i="6" s="1"/>
  <c r="G166" i="6"/>
  <c r="I166" i="6" s="1"/>
  <c r="G167" i="6"/>
  <c r="I167" i="6" s="1"/>
  <c r="G168" i="6"/>
  <c r="I168" i="6" s="1"/>
  <c r="G169" i="6"/>
  <c r="I169" i="6" s="1"/>
  <c r="G170" i="6"/>
  <c r="I170" i="6" s="1"/>
  <c r="G171" i="6"/>
  <c r="I171" i="6" s="1"/>
  <c r="G172" i="6"/>
  <c r="I172" i="6" s="1"/>
  <c r="G174" i="6"/>
  <c r="I174" i="6" s="1"/>
  <c r="G175" i="6"/>
  <c r="I175" i="6" s="1"/>
  <c r="G176" i="6"/>
  <c r="I176" i="6" s="1"/>
  <c r="G177" i="6"/>
  <c r="I177" i="6" s="1"/>
  <c r="G178" i="6"/>
  <c r="I178" i="6" s="1"/>
  <c r="G179" i="6"/>
  <c r="I179" i="6" s="1"/>
  <c r="G180" i="6"/>
  <c r="I180" i="6" s="1"/>
  <c r="G181" i="6"/>
  <c r="I181" i="6" s="1"/>
  <c r="G182" i="6"/>
  <c r="I182" i="6" s="1"/>
  <c r="G183" i="6"/>
  <c r="I183" i="6" s="1"/>
  <c r="G184" i="6"/>
  <c r="I184" i="6" s="1"/>
  <c r="G185" i="6"/>
  <c r="I185" i="6" s="1"/>
  <c r="G186" i="6"/>
  <c r="I186" i="6" s="1"/>
  <c r="G190" i="6"/>
  <c r="I190" i="6" s="1"/>
  <c r="G191" i="6"/>
  <c r="I191" i="6" s="1"/>
  <c r="G192" i="6"/>
  <c r="I192" i="6" s="1"/>
  <c r="G193" i="6"/>
  <c r="I193" i="6" s="1"/>
  <c r="G194" i="6"/>
  <c r="I194" i="6" s="1"/>
  <c r="G195" i="6"/>
  <c r="I195" i="6" s="1"/>
  <c r="G196" i="6"/>
  <c r="I196" i="6" s="1"/>
  <c r="G197" i="6"/>
  <c r="I197" i="6" s="1"/>
  <c r="G198" i="6"/>
  <c r="I198" i="6" s="1"/>
  <c r="G199" i="6"/>
  <c r="I199" i="6" s="1"/>
  <c r="G200" i="6"/>
  <c r="I200" i="6" s="1"/>
  <c r="G201" i="6"/>
  <c r="I201" i="6" s="1"/>
  <c r="G202" i="6"/>
  <c r="I202" i="6" s="1"/>
  <c r="G204" i="6"/>
  <c r="I204" i="6" s="1"/>
  <c r="G205" i="6"/>
  <c r="I205" i="6" s="1"/>
  <c r="G206" i="6"/>
  <c r="I206" i="6" s="1"/>
  <c r="G207" i="6"/>
  <c r="I207" i="6" s="1"/>
  <c r="G208" i="6"/>
  <c r="I208" i="6" s="1"/>
  <c r="G209" i="6"/>
  <c r="I209" i="6" s="1"/>
  <c r="G210" i="6"/>
  <c r="I210" i="6" s="1"/>
  <c r="G211" i="6"/>
  <c r="I211" i="6" s="1"/>
  <c r="G212" i="6"/>
  <c r="I212" i="6" s="1"/>
  <c r="G213" i="6"/>
  <c r="I213" i="6" s="1"/>
  <c r="G214" i="6"/>
  <c r="I214" i="6" s="1"/>
  <c r="G215" i="6"/>
  <c r="I215" i="6" s="1"/>
  <c r="G216" i="6"/>
  <c r="I216" i="6" s="1"/>
  <c r="G217" i="6"/>
  <c r="I217" i="6" s="1"/>
  <c r="G218" i="6"/>
  <c r="I218" i="6" s="1"/>
  <c r="G219" i="6"/>
  <c r="I219" i="6" s="1"/>
  <c r="G223" i="6"/>
  <c r="I223" i="6" s="1"/>
  <c r="G224" i="6"/>
  <c r="I224" i="6" s="1"/>
  <c r="G227" i="6"/>
  <c r="I227" i="6" s="1"/>
  <c r="G225" i="6"/>
  <c r="I225" i="6" s="1"/>
  <c r="G226" i="6"/>
  <c r="I226" i="6" s="1"/>
  <c r="G228" i="6"/>
  <c r="I228" i="6" s="1"/>
  <c r="G229" i="6"/>
  <c r="I229" i="6" s="1"/>
  <c r="G230" i="6"/>
  <c r="I230" i="6" s="1"/>
  <c r="G231" i="6"/>
  <c r="I231" i="6" s="1"/>
  <c r="G232" i="6"/>
  <c r="I232" i="6" s="1"/>
  <c r="G233" i="6"/>
  <c r="I233" i="6" s="1"/>
  <c r="G234" i="6"/>
  <c r="I234" i="6" s="1"/>
  <c r="G235" i="6"/>
  <c r="I235" i="6" s="1"/>
  <c r="G236" i="6"/>
  <c r="I236" i="6" s="1"/>
  <c r="G237" i="6"/>
  <c r="I237" i="6" s="1"/>
  <c r="G238" i="6"/>
  <c r="I238" i="6" s="1"/>
  <c r="G239" i="6"/>
  <c r="I239" i="6" s="1"/>
  <c r="G240" i="6"/>
  <c r="I240" i="6" s="1"/>
  <c r="G241" i="6"/>
  <c r="I241" i="6" s="1"/>
  <c r="G242" i="6"/>
  <c r="I242" i="6" s="1"/>
  <c r="G245" i="6"/>
  <c r="I245" i="6" s="1"/>
  <c r="G246" i="6"/>
  <c r="I246" i="6" s="1"/>
  <c r="G248" i="6"/>
  <c r="I248" i="6" s="1"/>
  <c r="G249" i="6"/>
  <c r="I249" i="6" s="1"/>
  <c r="G252" i="6"/>
  <c r="I252" i="6" s="1"/>
  <c r="G255" i="6"/>
  <c r="I255" i="6" s="1"/>
  <c r="G256" i="6"/>
  <c r="I256" i="6" s="1"/>
  <c r="G257" i="6"/>
  <c r="I257" i="6" s="1"/>
  <c r="G10" i="6"/>
  <c r="I10" i="6" s="1"/>
  <c r="G16" i="6"/>
  <c r="I16" i="6" s="1"/>
  <c r="G13" i="6"/>
  <c r="I13" i="6" s="1"/>
  <c r="G14" i="6"/>
  <c r="I14" i="6" s="1"/>
  <c r="G15" i="6"/>
  <c r="I15" i="6" s="1"/>
  <c r="G24" i="6"/>
  <c r="I24" i="6" s="1"/>
  <c r="G57" i="6"/>
  <c r="I57" i="6" s="1"/>
  <c r="G107" i="6"/>
  <c r="I107" i="6" s="1"/>
  <c r="G108" i="6"/>
  <c r="I108" i="6" s="1"/>
  <c r="G110" i="6"/>
  <c r="I110" i="6" s="1"/>
  <c r="G109" i="6"/>
  <c r="I109" i="6" s="1"/>
  <c r="G122" i="6"/>
  <c r="I122" i="6" s="1"/>
  <c r="G121" i="6"/>
  <c r="I121" i="6" s="1"/>
  <c r="G138" i="6"/>
  <c r="I138" i="6" s="1"/>
  <c r="G140" i="6"/>
  <c r="I140" i="6" s="1"/>
  <c r="G148" i="6"/>
  <c r="I148" i="6" s="1"/>
  <c r="G188" i="6"/>
  <c r="I188" i="6" s="1"/>
  <c r="G189" i="6"/>
  <c r="I189" i="6" s="1"/>
  <c r="G187" i="6"/>
  <c r="I187" i="6" s="1"/>
  <c r="G203" i="6"/>
  <c r="I203" i="6" s="1"/>
  <c r="G222" i="6"/>
  <c r="I222" i="6" s="1"/>
  <c r="G220" i="6"/>
  <c r="I220" i="6" s="1"/>
  <c r="G221" i="6"/>
  <c r="I221" i="6" s="1"/>
  <c r="G244" i="6"/>
  <c r="I244" i="6" s="1"/>
  <c r="G243" i="6"/>
  <c r="I243" i="6" s="1"/>
  <c r="G247" i="6"/>
  <c r="I247" i="6" s="1"/>
  <c r="G253" i="6"/>
  <c r="I253" i="6" s="1"/>
  <c r="G250" i="6"/>
  <c r="I250" i="6" s="1"/>
  <c r="G251" i="6"/>
  <c r="I251" i="6" s="1"/>
  <c r="G254" i="6"/>
  <c r="I254" i="6" s="1"/>
  <c r="G327" i="6"/>
  <c r="I327" i="6" s="1"/>
  <c r="G316" i="6"/>
  <c r="I316" i="6" s="1"/>
  <c r="G319" i="6"/>
  <c r="I319" i="6" s="1"/>
  <c r="G259" i="6"/>
  <c r="I259" i="6" s="1"/>
  <c r="G260" i="6"/>
  <c r="I260" i="6" s="1"/>
  <c r="G261" i="6"/>
  <c r="I261" i="6" s="1"/>
  <c r="G262" i="6"/>
  <c r="I262" i="6" s="1"/>
  <c r="G263" i="6"/>
  <c r="I263" i="6" s="1"/>
  <c r="G264" i="6"/>
  <c r="I264" i="6" s="1"/>
  <c r="G265" i="6"/>
  <c r="I265" i="6" s="1"/>
  <c r="G266" i="6"/>
  <c r="I266" i="6" s="1"/>
  <c r="G267" i="6"/>
  <c r="I267" i="6" s="1"/>
  <c r="G268" i="6"/>
  <c r="I268" i="6" s="1"/>
  <c r="G269" i="6"/>
  <c r="I269" i="6" s="1"/>
  <c r="G270" i="6"/>
  <c r="I270" i="6" s="1"/>
  <c r="G271" i="6"/>
  <c r="I271" i="6" s="1"/>
  <c r="G272" i="6"/>
  <c r="I272" i="6" s="1"/>
  <c r="G273" i="6"/>
  <c r="I273" i="6" s="1"/>
  <c r="G274" i="6"/>
  <c r="I274" i="6" s="1"/>
  <c r="G275" i="6"/>
  <c r="I275" i="6" s="1"/>
  <c r="G276" i="6"/>
  <c r="I276" i="6" s="1"/>
  <c r="G277" i="6"/>
  <c r="I277" i="6" s="1"/>
  <c r="G278" i="6"/>
  <c r="I278" i="6" s="1"/>
  <c r="G279" i="6"/>
  <c r="I279" i="6" s="1"/>
  <c r="G280" i="6"/>
  <c r="I280" i="6" s="1"/>
  <c r="G281" i="6"/>
  <c r="I281" i="6" s="1"/>
  <c r="G282" i="6"/>
  <c r="I282" i="6" s="1"/>
  <c r="G283" i="6"/>
  <c r="I283" i="6" s="1"/>
  <c r="G284" i="6"/>
  <c r="I284" i="6" s="1"/>
  <c r="G285" i="6"/>
  <c r="I285" i="6" s="1"/>
  <c r="G286" i="6"/>
  <c r="I286" i="6" s="1"/>
  <c r="G287" i="6"/>
  <c r="I287" i="6" s="1"/>
  <c r="G288" i="6"/>
  <c r="I288" i="6" s="1"/>
  <c r="G289" i="6"/>
  <c r="I289" i="6" s="1"/>
  <c r="G290" i="6"/>
  <c r="I290" i="6" s="1"/>
  <c r="G291" i="6"/>
  <c r="I291" i="6" s="1"/>
  <c r="G292" i="6"/>
  <c r="I292" i="6" s="1"/>
  <c r="G293" i="6"/>
  <c r="I293" i="6" s="1"/>
  <c r="G294" i="6"/>
  <c r="I294" i="6" s="1"/>
  <c r="G295" i="6"/>
  <c r="I295" i="6" s="1"/>
  <c r="G296" i="6"/>
  <c r="I296" i="6" s="1"/>
  <c r="G297" i="6"/>
  <c r="I297" i="6" s="1"/>
  <c r="G298" i="6"/>
  <c r="I298" i="6" s="1"/>
  <c r="G299" i="6"/>
  <c r="I299" i="6" s="1"/>
  <c r="G300" i="6"/>
  <c r="I300" i="6" s="1"/>
  <c r="G301" i="6"/>
  <c r="I301" i="6" s="1"/>
  <c r="G302" i="6"/>
  <c r="I302" i="6" s="1"/>
  <c r="G303" i="6"/>
  <c r="I303" i="6" s="1"/>
  <c r="G304" i="6"/>
  <c r="I304" i="6" s="1"/>
  <c r="G305" i="6"/>
  <c r="I305" i="6" s="1"/>
  <c r="G306" i="6"/>
  <c r="I306" i="6" s="1"/>
  <c r="G307" i="6"/>
  <c r="I307" i="6" s="1"/>
  <c r="G308" i="6"/>
  <c r="I308" i="6" s="1"/>
  <c r="G309" i="6"/>
  <c r="I309" i="6" s="1"/>
  <c r="G310" i="6"/>
  <c r="I310" i="6" s="1"/>
  <c r="G311" i="6"/>
  <c r="I311" i="6" s="1"/>
  <c r="G312" i="6"/>
  <c r="I312" i="6" s="1"/>
  <c r="G313" i="6"/>
  <c r="I313" i="6" s="1"/>
  <c r="G314" i="6"/>
  <c r="I314" i="6" s="1"/>
  <c r="G315" i="6"/>
  <c r="I315" i="6" s="1"/>
  <c r="G317" i="6"/>
  <c r="I317" i="6" s="1"/>
  <c r="G318" i="6"/>
  <c r="I318" i="6" s="1"/>
  <c r="G320" i="6"/>
  <c r="I320" i="6" s="1"/>
  <c r="G323" i="6"/>
  <c r="I323" i="6" s="1"/>
  <c r="G325" i="6"/>
  <c r="I325" i="6" s="1"/>
  <c r="G326" i="6"/>
  <c r="I326" i="6" s="1"/>
  <c r="G9" i="6"/>
  <c r="I9" i="6" s="1"/>
  <c r="I328" i="6" s="1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O16" i="4"/>
  <c r="O17" i="4" s="1"/>
  <c r="N16" i="4"/>
  <c r="N17" i="4" s="1"/>
  <c r="G16" i="4"/>
  <c r="K15" i="4"/>
  <c r="K16" i="4" s="1"/>
  <c r="J15" i="4"/>
  <c r="J16" i="4" s="1"/>
  <c r="G15" i="4"/>
  <c r="G14" i="4"/>
  <c r="G13" i="4"/>
  <c r="G12" i="4"/>
  <c r="G11" i="4"/>
  <c r="G10" i="4"/>
  <c r="G9" i="4"/>
  <c r="G167" i="4" s="1"/>
  <c r="G19" i="1"/>
  <c r="G43" i="1"/>
  <c r="G49" i="1"/>
  <c r="G75" i="1"/>
  <c r="G76" i="1"/>
  <c r="I76" i="1" s="1"/>
  <c r="G124" i="1"/>
  <c r="G162" i="1"/>
  <c r="G182" i="1"/>
  <c r="G197" i="1"/>
  <c r="G214" i="1"/>
  <c r="G216" i="1"/>
  <c r="G215" i="1"/>
  <c r="G228" i="1"/>
  <c r="G290" i="1"/>
  <c r="I19" i="1"/>
  <c r="I43" i="1"/>
  <c r="I49" i="1"/>
  <c r="I75" i="1"/>
  <c r="I124" i="1"/>
  <c r="I162" i="1"/>
  <c r="I182" i="1"/>
  <c r="I197" i="1"/>
  <c r="I214" i="1"/>
  <c r="I216" i="1"/>
  <c r="I215" i="1"/>
  <c r="I228" i="1"/>
  <c r="I290" i="1"/>
  <c r="G94" i="1"/>
  <c r="I94" i="1" s="1"/>
  <c r="G23" i="2"/>
  <c r="I23" i="2"/>
  <c r="G161" i="2"/>
  <c r="I161" i="2" s="1"/>
  <c r="G151" i="2"/>
  <c r="I151" i="2" s="1"/>
  <c r="G150" i="2"/>
  <c r="I150" i="2" s="1"/>
  <c r="G147" i="2"/>
  <c r="I147" i="2" s="1"/>
  <c r="G128" i="2"/>
  <c r="I128" i="2" s="1"/>
  <c r="G129" i="2"/>
  <c r="I129" i="2" s="1"/>
  <c r="G130" i="2"/>
  <c r="I130" i="2" s="1"/>
  <c r="G79" i="2"/>
  <c r="I79" i="2" s="1"/>
  <c r="G80" i="2"/>
  <c r="G46" i="2"/>
  <c r="I46" i="2" s="1"/>
  <c r="G13" i="2"/>
  <c r="I13" i="2"/>
  <c r="G78" i="2"/>
  <c r="I78" i="2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R16" i="3"/>
  <c r="R17" i="3" s="1"/>
  <c r="Q16" i="3"/>
  <c r="Q17" i="3" s="1"/>
  <c r="J16" i="3"/>
  <c r="N15" i="3"/>
  <c r="N16" i="3" s="1"/>
  <c r="M15" i="3"/>
  <c r="M16" i="3" s="1"/>
  <c r="J15" i="3"/>
  <c r="J14" i="3"/>
  <c r="J13" i="3"/>
  <c r="J12" i="3"/>
  <c r="J11" i="3"/>
  <c r="J10" i="3"/>
  <c r="G162" i="2"/>
  <c r="I162" i="2" s="1"/>
  <c r="G159" i="2"/>
  <c r="I159" i="2" s="1"/>
  <c r="G160" i="2"/>
  <c r="I160" i="2" s="1"/>
  <c r="G158" i="2"/>
  <c r="I158" i="2" s="1"/>
  <c r="G157" i="2"/>
  <c r="I157" i="2" s="1"/>
  <c r="G156" i="2"/>
  <c r="I156" i="2" s="1"/>
  <c r="G155" i="2"/>
  <c r="I155" i="2" s="1"/>
  <c r="G154" i="2"/>
  <c r="I154" i="2" s="1"/>
  <c r="G153" i="2"/>
  <c r="I153" i="2" s="1"/>
  <c r="G152" i="2"/>
  <c r="I152" i="2" s="1"/>
  <c r="G149" i="2"/>
  <c r="I149" i="2" s="1"/>
  <c r="G148" i="2"/>
  <c r="I148" i="2" s="1"/>
  <c r="G146" i="2"/>
  <c r="I146" i="2" s="1"/>
  <c r="G145" i="2"/>
  <c r="I145" i="2" s="1"/>
  <c r="G144" i="2"/>
  <c r="I144" i="2" s="1"/>
  <c r="G143" i="2"/>
  <c r="I143" i="2" s="1"/>
  <c r="G142" i="2"/>
  <c r="I142" i="2" s="1"/>
  <c r="G141" i="2"/>
  <c r="I141" i="2" s="1"/>
  <c r="I140" i="2"/>
  <c r="I139" i="2"/>
  <c r="G138" i="2"/>
  <c r="I138" i="2" s="1"/>
  <c r="G137" i="2"/>
  <c r="I137" i="2" s="1"/>
  <c r="G136" i="2"/>
  <c r="I136" i="2" s="1"/>
  <c r="G135" i="2"/>
  <c r="I135" i="2" s="1"/>
  <c r="G134" i="2"/>
  <c r="I134" i="2" s="1"/>
  <c r="G133" i="2"/>
  <c r="I133" i="2" s="1"/>
  <c r="G132" i="2"/>
  <c r="I132" i="2" s="1"/>
  <c r="G131" i="2"/>
  <c r="I131" i="2" s="1"/>
  <c r="G127" i="2"/>
  <c r="I127" i="2" s="1"/>
  <c r="G126" i="2"/>
  <c r="I126" i="2" s="1"/>
  <c r="G125" i="2"/>
  <c r="I125" i="2" s="1"/>
  <c r="G124" i="2"/>
  <c r="I124" i="2" s="1"/>
  <c r="G123" i="2"/>
  <c r="I123" i="2" s="1"/>
  <c r="G122" i="2"/>
  <c r="I122" i="2" s="1"/>
  <c r="G121" i="2"/>
  <c r="I121" i="2" s="1"/>
  <c r="G120" i="2"/>
  <c r="I120" i="2" s="1"/>
  <c r="G119" i="2"/>
  <c r="I119" i="2" s="1"/>
  <c r="G118" i="2"/>
  <c r="I118" i="2" s="1"/>
  <c r="G117" i="2"/>
  <c r="I117" i="2" s="1"/>
  <c r="G116" i="2"/>
  <c r="I116" i="2" s="1"/>
  <c r="G115" i="2"/>
  <c r="I115" i="2" s="1"/>
  <c r="G114" i="2"/>
  <c r="I114" i="2" s="1"/>
  <c r="G113" i="2"/>
  <c r="I113" i="2" s="1"/>
  <c r="G112" i="2"/>
  <c r="I112" i="2" s="1"/>
  <c r="G111" i="2"/>
  <c r="I111" i="2" s="1"/>
  <c r="G110" i="2"/>
  <c r="I110" i="2" s="1"/>
  <c r="G109" i="2"/>
  <c r="I109" i="2" s="1"/>
  <c r="G108" i="2"/>
  <c r="I108" i="2" s="1"/>
  <c r="G107" i="2"/>
  <c r="I107" i="2" s="1"/>
  <c r="G106" i="2"/>
  <c r="I106" i="2" s="1"/>
  <c r="G105" i="2"/>
  <c r="I105" i="2" s="1"/>
  <c r="G104" i="2"/>
  <c r="I104" i="2" s="1"/>
  <c r="G103" i="2"/>
  <c r="I103" i="2" s="1"/>
  <c r="G102" i="2"/>
  <c r="I102" i="2" s="1"/>
  <c r="G101" i="2"/>
  <c r="I101" i="2" s="1"/>
  <c r="G100" i="2"/>
  <c r="I100" i="2" s="1"/>
  <c r="G99" i="2"/>
  <c r="I99" i="2" s="1"/>
  <c r="G98" i="2"/>
  <c r="I98" i="2" s="1"/>
  <c r="G97" i="2"/>
  <c r="I97" i="2" s="1"/>
  <c r="G96" i="2"/>
  <c r="I96" i="2" s="1"/>
  <c r="G95" i="2"/>
  <c r="I95" i="2" s="1"/>
  <c r="G94" i="2"/>
  <c r="I94" i="2" s="1"/>
  <c r="G93" i="2"/>
  <c r="I93" i="2" s="1"/>
  <c r="G92" i="2"/>
  <c r="I92" i="2" s="1"/>
  <c r="G91" i="2"/>
  <c r="I91" i="2" s="1"/>
  <c r="G90" i="2"/>
  <c r="I90" i="2" s="1"/>
  <c r="G89" i="2"/>
  <c r="I89" i="2" s="1"/>
  <c r="G88" i="2"/>
  <c r="I88" i="2" s="1"/>
  <c r="G87" i="2"/>
  <c r="I87" i="2" s="1"/>
  <c r="G86" i="2"/>
  <c r="I86" i="2" s="1"/>
  <c r="G85" i="2"/>
  <c r="I85" i="2" s="1"/>
  <c r="G84" i="2"/>
  <c r="I84" i="2" s="1"/>
  <c r="G83" i="2"/>
  <c r="I83" i="2" s="1"/>
  <c r="G82" i="2"/>
  <c r="I82" i="2" s="1"/>
  <c r="G81" i="2"/>
  <c r="I81" i="2" s="1"/>
  <c r="I80" i="2"/>
  <c r="G77" i="2"/>
  <c r="I77" i="2" s="1"/>
  <c r="G76" i="2"/>
  <c r="I76" i="2" s="1"/>
  <c r="G75" i="2"/>
  <c r="I75" i="2" s="1"/>
  <c r="G74" i="2"/>
  <c r="I74" i="2" s="1"/>
  <c r="G72" i="2"/>
  <c r="I72" i="2" s="1"/>
  <c r="G71" i="2"/>
  <c r="I71" i="2" s="1"/>
  <c r="G73" i="2"/>
  <c r="I73" i="2" s="1"/>
  <c r="G70" i="2"/>
  <c r="I70" i="2" s="1"/>
  <c r="G69" i="2"/>
  <c r="I69" i="2" s="1"/>
  <c r="G68" i="2"/>
  <c r="I68" i="2" s="1"/>
  <c r="G67" i="2"/>
  <c r="I67" i="2" s="1"/>
  <c r="G66" i="2"/>
  <c r="I66" i="2" s="1"/>
  <c r="G65" i="2"/>
  <c r="I65" i="2" s="1"/>
  <c r="G64" i="2"/>
  <c r="I64" i="2" s="1"/>
  <c r="G63" i="2"/>
  <c r="I63" i="2" s="1"/>
  <c r="G62" i="2"/>
  <c r="I62" i="2" s="1"/>
  <c r="G61" i="2"/>
  <c r="I61" i="2" s="1"/>
  <c r="G60" i="2"/>
  <c r="I60" i="2" s="1"/>
  <c r="G59" i="2"/>
  <c r="I59" i="2" s="1"/>
  <c r="G58" i="2"/>
  <c r="I58" i="2" s="1"/>
  <c r="G57" i="2"/>
  <c r="I57" i="2" s="1"/>
  <c r="G56" i="2"/>
  <c r="I56" i="2" s="1"/>
  <c r="G55" i="2"/>
  <c r="I55" i="2" s="1"/>
  <c r="G54" i="2"/>
  <c r="I54" i="2" s="1"/>
  <c r="G53" i="2"/>
  <c r="I53" i="2" s="1"/>
  <c r="G52" i="2"/>
  <c r="I52" i="2" s="1"/>
  <c r="G51" i="2"/>
  <c r="I51" i="2" s="1"/>
  <c r="G50" i="2"/>
  <c r="I50" i="2" s="1"/>
  <c r="G49" i="2"/>
  <c r="I49" i="2" s="1"/>
  <c r="G48" i="2"/>
  <c r="I48" i="2" s="1"/>
  <c r="G47" i="2"/>
  <c r="I47" i="2" s="1"/>
  <c r="G45" i="2"/>
  <c r="I45" i="2" s="1"/>
  <c r="G44" i="2"/>
  <c r="I44" i="2" s="1"/>
  <c r="G43" i="2"/>
  <c r="I43" i="2" s="1"/>
  <c r="G42" i="2"/>
  <c r="I42" i="2" s="1"/>
  <c r="G41" i="2"/>
  <c r="I41" i="2" s="1"/>
  <c r="G40" i="2"/>
  <c r="I40" i="2" s="1"/>
  <c r="G39" i="2"/>
  <c r="I39" i="2" s="1"/>
  <c r="G38" i="2"/>
  <c r="I38" i="2" s="1"/>
  <c r="G37" i="2"/>
  <c r="I37" i="2" s="1"/>
  <c r="G36" i="2"/>
  <c r="I36" i="2" s="1"/>
  <c r="G35" i="2"/>
  <c r="I35" i="2" s="1"/>
  <c r="G34" i="2"/>
  <c r="I34" i="2" s="1"/>
  <c r="G33" i="2"/>
  <c r="I33" i="2" s="1"/>
  <c r="G32" i="2"/>
  <c r="I32" i="2" s="1"/>
  <c r="G31" i="2"/>
  <c r="I31" i="2" s="1"/>
  <c r="G30" i="2"/>
  <c r="I30" i="2" s="1"/>
  <c r="G29" i="2"/>
  <c r="I29" i="2" s="1"/>
  <c r="G28" i="2"/>
  <c r="I28" i="2" s="1"/>
  <c r="G27" i="2"/>
  <c r="I27" i="2" s="1"/>
  <c r="G26" i="2"/>
  <c r="I26" i="2" s="1"/>
  <c r="G25" i="2"/>
  <c r="I25" i="2" s="1"/>
  <c r="G24" i="2"/>
  <c r="I24" i="2" s="1"/>
  <c r="G22" i="2"/>
  <c r="I22" i="2" s="1"/>
  <c r="G21" i="2"/>
  <c r="I21" i="2" s="1"/>
  <c r="G20" i="2"/>
  <c r="I20" i="2" s="1"/>
  <c r="G19" i="2"/>
  <c r="I19" i="2" s="1"/>
  <c r="G18" i="2"/>
  <c r="I18" i="2" s="1"/>
  <c r="G17" i="2"/>
  <c r="I17" i="2" s="1"/>
  <c r="G16" i="2"/>
  <c r="I16" i="2" s="1"/>
  <c r="G15" i="2"/>
  <c r="I15" i="2" s="1"/>
  <c r="G14" i="2"/>
  <c r="I14" i="2" s="1"/>
  <c r="G12" i="2"/>
  <c r="I12" i="2" s="1"/>
  <c r="G10" i="2"/>
  <c r="I10" i="2" s="1"/>
  <c r="G11" i="2"/>
  <c r="I11" i="2" s="1"/>
  <c r="G9" i="2"/>
  <c r="I9" i="2" s="1"/>
  <c r="G289" i="1"/>
  <c r="I289" i="1" s="1"/>
  <c r="G288" i="1"/>
  <c r="I288" i="1" s="1"/>
  <c r="G287" i="1"/>
  <c r="I287" i="1" s="1"/>
  <c r="G286" i="1"/>
  <c r="I286" i="1" s="1"/>
  <c r="G285" i="1"/>
  <c r="I285" i="1" s="1"/>
  <c r="G284" i="1"/>
  <c r="I284" i="1" s="1"/>
  <c r="G283" i="1"/>
  <c r="I283" i="1" s="1"/>
  <c r="G282" i="1"/>
  <c r="I282" i="1" s="1"/>
  <c r="G281" i="1"/>
  <c r="I281" i="1" s="1"/>
  <c r="G280" i="1"/>
  <c r="I280" i="1" s="1"/>
  <c r="G279" i="1"/>
  <c r="I279" i="1" s="1"/>
  <c r="G278" i="1"/>
  <c r="I278" i="1" s="1"/>
  <c r="G277" i="1"/>
  <c r="I277" i="1" s="1"/>
  <c r="G276" i="1"/>
  <c r="I276" i="1" s="1"/>
  <c r="G275" i="1"/>
  <c r="I275" i="1" s="1"/>
  <c r="G274" i="1"/>
  <c r="I274" i="1" s="1"/>
  <c r="G273" i="1"/>
  <c r="I273" i="1" s="1"/>
  <c r="G272" i="1"/>
  <c r="I272" i="1" s="1"/>
  <c r="G271" i="1"/>
  <c r="I271" i="1" s="1"/>
  <c r="G270" i="1"/>
  <c r="I270" i="1" s="1"/>
  <c r="G269" i="1"/>
  <c r="I269" i="1" s="1"/>
  <c r="G268" i="1"/>
  <c r="I268" i="1" s="1"/>
  <c r="G267" i="1"/>
  <c r="I267" i="1" s="1"/>
  <c r="G266" i="1"/>
  <c r="I266" i="1" s="1"/>
  <c r="G265" i="1"/>
  <c r="I265" i="1" s="1"/>
  <c r="G264" i="1"/>
  <c r="I264" i="1" s="1"/>
  <c r="G263" i="1"/>
  <c r="I263" i="1" s="1"/>
  <c r="G262" i="1"/>
  <c r="I262" i="1" s="1"/>
  <c r="G261" i="1"/>
  <c r="I261" i="1" s="1"/>
  <c r="G260" i="1"/>
  <c r="I260" i="1" s="1"/>
  <c r="G259" i="1"/>
  <c r="I259" i="1" s="1"/>
  <c r="G258" i="1"/>
  <c r="I258" i="1" s="1"/>
  <c r="G255" i="1"/>
  <c r="I255" i="1" s="1"/>
  <c r="G254" i="1"/>
  <c r="I254" i="1" s="1"/>
  <c r="G248" i="1"/>
  <c r="I248" i="1" s="1"/>
  <c r="G249" i="1"/>
  <c r="I249" i="1" s="1"/>
  <c r="G250" i="1"/>
  <c r="I250" i="1" s="1"/>
  <c r="G256" i="1"/>
  <c r="I256" i="1" s="1"/>
  <c r="G257" i="1"/>
  <c r="I257" i="1" s="1"/>
  <c r="G253" i="1"/>
  <c r="I253" i="1" s="1"/>
  <c r="G252" i="1"/>
  <c r="I252" i="1" s="1"/>
  <c r="G251" i="1"/>
  <c r="I251" i="1" s="1"/>
  <c r="G247" i="1"/>
  <c r="I247" i="1" s="1"/>
  <c r="G246" i="1"/>
  <c r="I246" i="1" s="1"/>
  <c r="G245" i="1"/>
  <c r="I245" i="1" s="1"/>
  <c r="G244" i="1"/>
  <c r="I244" i="1" s="1"/>
  <c r="G243" i="1"/>
  <c r="I243" i="1" s="1"/>
  <c r="G242" i="1"/>
  <c r="I242" i="1" s="1"/>
  <c r="G241" i="1"/>
  <c r="I241" i="1" s="1"/>
  <c r="I240" i="1"/>
  <c r="G239" i="1"/>
  <c r="I239" i="1" s="1"/>
  <c r="G238" i="1"/>
  <c r="I238" i="1" s="1"/>
  <c r="G237" i="1"/>
  <c r="I237" i="1" s="1"/>
  <c r="G236" i="1"/>
  <c r="I236" i="1" s="1"/>
  <c r="G235" i="1"/>
  <c r="I235" i="1" s="1"/>
  <c r="G234" i="1"/>
  <c r="I234" i="1" s="1"/>
  <c r="G233" i="1"/>
  <c r="I233" i="1" s="1"/>
  <c r="G232" i="1"/>
  <c r="I232" i="1" s="1"/>
  <c r="G231" i="1"/>
  <c r="I231" i="1" s="1"/>
  <c r="G230" i="1"/>
  <c r="I230" i="1" s="1"/>
  <c r="G229" i="1"/>
  <c r="I229" i="1" s="1"/>
  <c r="G227" i="1"/>
  <c r="I227" i="1" s="1"/>
  <c r="G226" i="1"/>
  <c r="I226" i="1" s="1"/>
  <c r="G225" i="1"/>
  <c r="I225" i="1" s="1"/>
  <c r="G224" i="1"/>
  <c r="I224" i="1" s="1"/>
  <c r="G223" i="1"/>
  <c r="I223" i="1" s="1"/>
  <c r="G222" i="1"/>
  <c r="I222" i="1" s="1"/>
  <c r="G221" i="1"/>
  <c r="I221" i="1" s="1"/>
  <c r="G220" i="1"/>
  <c r="I220" i="1" s="1"/>
  <c r="G219" i="1"/>
  <c r="I219" i="1" s="1"/>
  <c r="G218" i="1"/>
  <c r="I218" i="1" s="1"/>
  <c r="G217" i="1"/>
  <c r="I217" i="1" s="1"/>
  <c r="G213" i="1"/>
  <c r="I213" i="1" s="1"/>
  <c r="G212" i="1"/>
  <c r="I212" i="1" s="1"/>
  <c r="G211" i="1"/>
  <c r="I211" i="1" s="1"/>
  <c r="G210" i="1"/>
  <c r="I210" i="1" s="1"/>
  <c r="G209" i="1"/>
  <c r="I209" i="1" s="1"/>
  <c r="G208" i="1"/>
  <c r="I208" i="1" s="1"/>
  <c r="G207" i="1"/>
  <c r="I207" i="1" s="1"/>
  <c r="G201" i="1"/>
  <c r="I201" i="1" s="1"/>
  <c r="G206" i="1"/>
  <c r="I206" i="1" s="1"/>
  <c r="G205" i="1"/>
  <c r="I205" i="1" s="1"/>
  <c r="G204" i="1"/>
  <c r="I204" i="1" s="1"/>
  <c r="G203" i="1"/>
  <c r="I203" i="1" s="1"/>
  <c r="G202" i="1"/>
  <c r="I202" i="1" s="1"/>
  <c r="G200" i="1"/>
  <c r="I200" i="1" s="1"/>
  <c r="G199" i="1"/>
  <c r="I199" i="1" s="1"/>
  <c r="G198" i="1"/>
  <c r="I198" i="1" s="1"/>
  <c r="G196" i="1"/>
  <c r="I196" i="1" s="1"/>
  <c r="G195" i="1"/>
  <c r="I195" i="1" s="1"/>
  <c r="G194" i="1"/>
  <c r="I194" i="1" s="1"/>
  <c r="G193" i="1"/>
  <c r="I193" i="1" s="1"/>
  <c r="G192" i="1"/>
  <c r="I192" i="1" s="1"/>
  <c r="G191" i="1"/>
  <c r="I191" i="1" s="1"/>
  <c r="G190" i="1"/>
  <c r="I190" i="1" s="1"/>
  <c r="G189" i="1"/>
  <c r="I189" i="1" s="1"/>
  <c r="G188" i="1"/>
  <c r="I188" i="1" s="1"/>
  <c r="G187" i="1"/>
  <c r="I187" i="1" s="1"/>
  <c r="G186" i="1"/>
  <c r="I186" i="1" s="1"/>
  <c r="G185" i="1"/>
  <c r="I185" i="1" s="1"/>
  <c r="G184" i="1"/>
  <c r="I184" i="1" s="1"/>
  <c r="G183" i="1"/>
  <c r="I183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G165" i="1"/>
  <c r="I165" i="1" s="1"/>
  <c r="G164" i="1"/>
  <c r="I164" i="1" s="1"/>
  <c r="G163" i="1"/>
  <c r="I163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G155" i="1"/>
  <c r="I155" i="1" s="1"/>
  <c r="G154" i="1"/>
  <c r="I154" i="1" s="1"/>
  <c r="G153" i="1"/>
  <c r="I153" i="1" s="1"/>
  <c r="G152" i="1"/>
  <c r="I152" i="1" s="1"/>
  <c r="G151" i="1"/>
  <c r="I151" i="1" s="1"/>
  <c r="G150" i="1"/>
  <c r="I150" i="1" s="1"/>
  <c r="G135" i="1"/>
  <c r="I135" i="1" s="1"/>
  <c r="G132" i="1"/>
  <c r="I132" i="1" s="1"/>
  <c r="G146" i="1"/>
  <c r="I146" i="1" s="1"/>
  <c r="G145" i="1"/>
  <c r="I145" i="1" s="1"/>
  <c r="G142" i="1"/>
  <c r="I142" i="1" s="1"/>
  <c r="G140" i="1"/>
  <c r="I140" i="1" s="1"/>
  <c r="G136" i="1"/>
  <c r="I136" i="1" s="1"/>
  <c r="G133" i="1"/>
  <c r="I133" i="1" s="1"/>
  <c r="G134" i="1"/>
  <c r="I134" i="1" s="1"/>
  <c r="G137" i="1"/>
  <c r="I137" i="1" s="1"/>
  <c r="G144" i="1"/>
  <c r="I144" i="1" s="1"/>
  <c r="G143" i="1"/>
  <c r="I143" i="1" s="1"/>
  <c r="G139" i="1"/>
  <c r="I139" i="1" s="1"/>
  <c r="G138" i="1"/>
  <c r="I138" i="1" s="1"/>
  <c r="G149" i="1"/>
  <c r="I149" i="1" s="1"/>
  <c r="G148" i="1"/>
  <c r="I148" i="1" s="1"/>
  <c r="G147" i="1"/>
  <c r="I147" i="1" s="1"/>
  <c r="G141" i="1"/>
  <c r="I141" i="1" s="1"/>
  <c r="G131" i="1"/>
  <c r="I131" i="1" s="1"/>
  <c r="G130" i="1"/>
  <c r="I130" i="1" s="1"/>
  <c r="G129" i="1"/>
  <c r="I129" i="1" s="1"/>
  <c r="G128" i="1"/>
  <c r="I128" i="1" s="1"/>
  <c r="G127" i="1"/>
  <c r="I127" i="1" s="1"/>
  <c r="G126" i="1"/>
  <c r="I126" i="1" s="1"/>
  <c r="G125" i="1"/>
  <c r="I125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G107" i="1"/>
  <c r="I107" i="1" s="1"/>
  <c r="G106" i="1"/>
  <c r="I106" i="1" s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G87" i="1"/>
  <c r="I87" i="1" s="1"/>
  <c r="G86" i="1"/>
  <c r="I86" i="1" s="1"/>
  <c r="G85" i="1"/>
  <c r="I85" i="1" s="1"/>
  <c r="G82" i="1"/>
  <c r="I82" i="1" s="1"/>
  <c r="G74" i="1"/>
  <c r="I74" i="1" s="1"/>
  <c r="G67" i="1"/>
  <c r="I67" i="1" s="1"/>
  <c r="G78" i="1"/>
  <c r="I78" i="1" s="1"/>
  <c r="G77" i="1"/>
  <c r="I77" i="1" s="1"/>
  <c r="G84" i="1"/>
  <c r="I84" i="1" s="1"/>
  <c r="G83" i="1"/>
  <c r="I83" i="1" s="1"/>
  <c r="G81" i="1"/>
  <c r="I81" i="1" s="1"/>
  <c r="G80" i="1"/>
  <c r="I80" i="1" s="1"/>
  <c r="G79" i="1"/>
  <c r="I79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G66" i="1"/>
  <c r="I66" i="1" s="1"/>
  <c r="G65" i="1"/>
  <c r="I65" i="1" s="1"/>
  <c r="G64" i="1"/>
  <c r="I64" i="1" s="1"/>
  <c r="G63" i="1"/>
  <c r="I63" i="1" s="1"/>
  <c r="G62" i="1"/>
  <c r="I62" i="1" s="1"/>
  <c r="G52" i="1"/>
  <c r="I52" i="1" s="1"/>
  <c r="G57" i="1"/>
  <c r="I57" i="1" s="1"/>
  <c r="E61" i="1"/>
  <c r="G61" i="1" s="1"/>
  <c r="I61" i="1" s="1"/>
  <c r="G59" i="1"/>
  <c r="I59" i="1" s="1"/>
  <c r="G55" i="1"/>
  <c r="I55" i="1" s="1"/>
  <c r="G60" i="1"/>
  <c r="I60" i="1" s="1"/>
  <c r="G58" i="1"/>
  <c r="I58" i="1" s="1"/>
  <c r="G56" i="1"/>
  <c r="I56" i="1" s="1"/>
  <c r="G54" i="1"/>
  <c r="I54" i="1" s="1"/>
  <c r="G53" i="1"/>
  <c r="I53" i="1" s="1"/>
  <c r="G51" i="1"/>
  <c r="I51" i="1" s="1"/>
  <c r="G50" i="1"/>
  <c r="I50" i="1" s="1"/>
  <c r="G48" i="1"/>
  <c r="I48" i="1" s="1"/>
  <c r="G47" i="1"/>
  <c r="I47" i="1" s="1"/>
  <c r="G45" i="1"/>
  <c r="I45" i="1" s="1"/>
  <c r="G46" i="1"/>
  <c r="I46" i="1" s="1"/>
  <c r="G44" i="1"/>
  <c r="I44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I177" i="8" l="1"/>
  <c r="G91" i="14"/>
  <c r="I163" i="2"/>
  <c r="I291" i="1"/>
</calcChain>
</file>

<file path=xl/sharedStrings.xml><?xml version="1.0" encoding="utf-8"?>
<sst xmlns="http://schemas.openxmlformats.org/spreadsheetml/2006/main" count="6082" uniqueCount="1362">
  <si>
    <t>RELACION DE INVENTARIO DE UTILERIA ESCOLAR AL 31/08/2024</t>
  </si>
  <si>
    <t>Polos Azul Celeste</t>
  </si>
  <si>
    <t>Pantalones</t>
  </si>
  <si>
    <t>Código Institucional</t>
  </si>
  <si>
    <t>FECHA DE ADQUISICION / REGISTRO</t>
  </si>
  <si>
    <t>Descripcion del bien</t>
  </si>
  <si>
    <t>Talla</t>
  </si>
  <si>
    <t>Existencia</t>
  </si>
  <si>
    <t>Precio Unitario RD$</t>
  </si>
  <si>
    <t>valor RD$</t>
  </si>
  <si>
    <t>size 4-10</t>
  </si>
  <si>
    <t>size 12-XL</t>
  </si>
  <si>
    <t>00002614</t>
  </si>
  <si>
    <t>Pantalon Azul Marino</t>
  </si>
  <si>
    <t>M28</t>
  </si>
  <si>
    <t>M30</t>
  </si>
  <si>
    <t>M32</t>
  </si>
  <si>
    <t>M34</t>
  </si>
  <si>
    <t>M36</t>
  </si>
  <si>
    <t>M38</t>
  </si>
  <si>
    <t>7/8</t>
  </si>
  <si>
    <t>9/10</t>
  </si>
  <si>
    <t>11/12</t>
  </si>
  <si>
    <t>13/14</t>
  </si>
  <si>
    <t>15/16</t>
  </si>
  <si>
    <t>17/18</t>
  </si>
  <si>
    <t>26</t>
  </si>
  <si>
    <t>AGO 2017-ENE 2018</t>
  </si>
  <si>
    <t>Pantalon kaky</t>
  </si>
  <si>
    <t>3</t>
  </si>
  <si>
    <t>200</t>
  </si>
  <si>
    <t>371</t>
  </si>
  <si>
    <t>0</t>
  </si>
  <si>
    <t>AGO 2017-ENE 2019</t>
  </si>
  <si>
    <t>Pantalon kaky 18 M</t>
  </si>
  <si>
    <t>54</t>
  </si>
  <si>
    <t>Pantalon kaky 20 M</t>
  </si>
  <si>
    <t>Pantalon kaky 22 M</t>
  </si>
  <si>
    <t>Pantalon kaky 24 M</t>
  </si>
  <si>
    <t>Pantalon kaky 26 M</t>
  </si>
  <si>
    <t>Pantalon kaky 28 M</t>
  </si>
  <si>
    <t>Pantalon kaky F</t>
  </si>
  <si>
    <t>00002615</t>
  </si>
  <si>
    <t xml:space="preserve">Poloshirts Azul Celeste </t>
  </si>
  <si>
    <t>S</t>
  </si>
  <si>
    <t>M</t>
  </si>
  <si>
    <t>L</t>
  </si>
  <si>
    <t>XL</t>
  </si>
  <si>
    <t>00002673</t>
  </si>
  <si>
    <t xml:space="preserve">Poloshirts Azul Royal </t>
  </si>
  <si>
    <t xml:space="preserve">XL </t>
  </si>
  <si>
    <t>00002676</t>
  </si>
  <si>
    <t xml:space="preserve">Poloshirts Verde Bosque </t>
  </si>
  <si>
    <t>265</t>
  </si>
  <si>
    <t>520</t>
  </si>
  <si>
    <t>39</t>
  </si>
  <si>
    <t>00002672</t>
  </si>
  <si>
    <t>Poloshirts Amarillo Oro</t>
  </si>
  <si>
    <t>00002674</t>
  </si>
  <si>
    <t>Poloshirts Azul Turquesa</t>
  </si>
  <si>
    <t>00002675</t>
  </si>
  <si>
    <t>Poloshirts Rojo Vino</t>
  </si>
  <si>
    <t>1401</t>
  </si>
  <si>
    <t>623</t>
  </si>
  <si>
    <t>9</t>
  </si>
  <si>
    <t>14</t>
  </si>
  <si>
    <t>80</t>
  </si>
  <si>
    <t>40</t>
  </si>
  <si>
    <t>00002561</t>
  </si>
  <si>
    <t>ZAPATO F</t>
  </si>
  <si>
    <t>ZAPATO M</t>
  </si>
  <si>
    <t>00002562</t>
  </si>
  <si>
    <t>00002563</t>
  </si>
  <si>
    <t>00002564</t>
  </si>
  <si>
    <t>00002565</t>
  </si>
  <si>
    <t>00002566</t>
  </si>
  <si>
    <t>00002567</t>
  </si>
  <si>
    <t>00002568</t>
  </si>
  <si>
    <t>00002569</t>
  </si>
  <si>
    <t>00002570</t>
  </si>
  <si>
    <t>00002571</t>
  </si>
  <si>
    <t>00002572</t>
  </si>
  <si>
    <t>00002573</t>
  </si>
  <si>
    <t>00002574</t>
  </si>
  <si>
    <t>00002575</t>
  </si>
  <si>
    <t>00002576</t>
  </si>
  <si>
    <t>00002609</t>
  </si>
  <si>
    <t>MEDIAS BLANCAS</t>
  </si>
  <si>
    <t>00002679</t>
  </si>
  <si>
    <t xml:space="preserve">MOCHILA </t>
  </si>
  <si>
    <t>INICIAL</t>
  </si>
  <si>
    <t>00002678</t>
  </si>
  <si>
    <t>DIC, DE 2022</t>
  </si>
  <si>
    <t>BASICA</t>
  </si>
  <si>
    <t>Enero de 2023</t>
  </si>
  <si>
    <t>CUADERNOS BLANCO</t>
  </si>
  <si>
    <t xml:space="preserve"> P.Patria</t>
  </si>
  <si>
    <t>CUADERNOS</t>
  </si>
  <si>
    <t>BALANCE GENERAL</t>
  </si>
  <si>
    <t>Oscary De jesus</t>
  </si>
  <si>
    <t>Alcides Rafael Tejada Valdez</t>
  </si>
  <si>
    <t>Preparado por:</t>
  </si>
  <si>
    <t>Enc. de Almacen y Suministro.</t>
  </si>
  <si>
    <t>RELACION DE INVENTARIO DE UTILERIA ESCOLAR 1ER TRIMESTRE 2025</t>
  </si>
  <si>
    <t xml:space="preserve">Cuenta Presupuestal </t>
  </si>
  <si>
    <t>Existencia Enero</t>
  </si>
  <si>
    <t>Existencia Febrero</t>
  </si>
  <si>
    <t>Existencia Marzo</t>
  </si>
  <si>
    <t>337</t>
  </si>
  <si>
    <t>Justo Valdez</t>
  </si>
  <si>
    <t>Claudio A. Gomez</t>
  </si>
  <si>
    <t>Supervisor de Inventario</t>
  </si>
  <si>
    <t>Encargado Division Logistica y Abastecimiento</t>
  </si>
  <si>
    <t>RELACION DE INVENTARIO MATERIAL DE COCINA AL 30/09/2024</t>
  </si>
  <si>
    <t>BREVE DESCRIPCION DEL BIEN</t>
  </si>
  <si>
    <t>OFIC. PRINC. 27 FEBRERO</t>
  </si>
  <si>
    <t>ALMACEN DISDO</t>
  </si>
  <si>
    <t>TOTAL EXISTENCIA</t>
  </si>
  <si>
    <t>PRECIO UNITARIO RD$</t>
  </si>
  <si>
    <t>VALORES RD$</t>
  </si>
  <si>
    <t>00002732</t>
  </si>
  <si>
    <t>Abrazadera de Arr. /Malla 1/2 con torn.</t>
  </si>
  <si>
    <t>00001560</t>
  </si>
  <si>
    <t>Ace</t>
  </si>
  <si>
    <t>Ace en Polvo para uso Domestico</t>
  </si>
  <si>
    <t>00002006</t>
  </si>
  <si>
    <t>Adaptador Hembra PVC</t>
  </si>
  <si>
    <t>Adaptador Macho de 1/2.</t>
  </si>
  <si>
    <t>00002467</t>
  </si>
  <si>
    <t>Alambre Picado Calibre  ( 16 Libras )</t>
  </si>
  <si>
    <t>00001447</t>
  </si>
  <si>
    <t>Alcohol al 70%</t>
  </si>
  <si>
    <t>0001665</t>
  </si>
  <si>
    <t>Ambientadores ( Mas Temporizador)</t>
  </si>
  <si>
    <t>00001553</t>
  </si>
  <si>
    <t>Ambientadores (Spray)</t>
  </si>
  <si>
    <t>00001665</t>
  </si>
  <si>
    <t>16/09/24</t>
  </si>
  <si>
    <t>Ambientadores ( Para Temporizador)</t>
  </si>
  <si>
    <t>Ambientadores (Velón)</t>
  </si>
  <si>
    <t>00001626</t>
  </si>
  <si>
    <t>Arena Lavada (metros)</t>
  </si>
  <si>
    <t>00001998</t>
  </si>
  <si>
    <t>Azada con su mango</t>
  </si>
  <si>
    <t>00000017</t>
  </si>
  <si>
    <t xml:space="preserve">Azucar </t>
  </si>
  <si>
    <t>00001672</t>
  </si>
  <si>
    <t>Azucarera de cristal con tapa</t>
  </si>
  <si>
    <t>00001677</t>
  </si>
  <si>
    <t>Bandejas croms Grande Redonda</t>
  </si>
  <si>
    <t>Bandejas croms Peq. Ovalada</t>
  </si>
  <si>
    <t>Bandejas croms Peq. Redonda</t>
  </si>
  <si>
    <t>00001625</t>
  </si>
  <si>
    <t>Block de 4 pulgadas</t>
  </si>
  <si>
    <t>Bolsa de te (Te frio)</t>
  </si>
  <si>
    <t>00001321</t>
  </si>
  <si>
    <t>Bomba Ladrona Pedrolo</t>
  </si>
  <si>
    <t>00001657</t>
  </si>
  <si>
    <t>23/07/24</t>
  </si>
  <si>
    <t>Botellitas de agua</t>
  </si>
  <si>
    <t>00001557</t>
  </si>
  <si>
    <t xml:space="preserve">Brillo Verde </t>
  </si>
  <si>
    <t>00001658</t>
  </si>
  <si>
    <t>13/09/24</t>
  </si>
  <si>
    <t>Café</t>
  </si>
  <si>
    <t>00002508</t>
  </si>
  <si>
    <t>Cemento Gris  (Fundas)</t>
  </si>
  <si>
    <t>00002005</t>
  </si>
  <si>
    <t>Cemento P. V. C. Lanco Azul 16 onza</t>
  </si>
  <si>
    <t>Cemento PVC de 4 Oz.</t>
  </si>
  <si>
    <t>00001216</t>
  </si>
  <si>
    <t>Cepillo</t>
  </si>
  <si>
    <t>00001986</t>
  </si>
  <si>
    <t>27/08/24</t>
  </si>
  <si>
    <t>Cepillo de Baño</t>
  </si>
  <si>
    <t>00002004</t>
  </si>
  <si>
    <t>Chaffing De Rectangular con su tapa</t>
  </si>
  <si>
    <t>00001526</t>
  </si>
  <si>
    <t>Cinta Metrica Milwaukee</t>
  </si>
  <si>
    <t>00001347</t>
  </si>
  <si>
    <t>Clavo  Dulce de 2 1/2 ( Libras)</t>
  </si>
  <si>
    <t>Clavo de Acero de 2 1/2 (Libras).</t>
  </si>
  <si>
    <t>00001664</t>
  </si>
  <si>
    <t>Cloro Klinaccion</t>
  </si>
  <si>
    <t>00002495</t>
  </si>
  <si>
    <t>Codo  P. V . C.  2 x 90 , Drenaje</t>
  </si>
  <si>
    <t>00001342</t>
  </si>
  <si>
    <t>Codo de Presion 3/4</t>
  </si>
  <si>
    <t>Codo P. V . C 1/2 x 90, de Presion</t>
  </si>
  <si>
    <t>00001674</t>
  </si>
  <si>
    <t>Copa  (Cristal frutas)</t>
  </si>
  <si>
    <t>Copa (Cristal para agua)</t>
  </si>
  <si>
    <t>Copa de Cristal de Vino.</t>
  </si>
  <si>
    <t>16/07/2024</t>
  </si>
  <si>
    <t>Copa de cuello corto</t>
  </si>
  <si>
    <t>00002507</t>
  </si>
  <si>
    <t>Coplin de 1 1/2 Corvi</t>
  </si>
  <si>
    <t>Coplin de 1/2.</t>
  </si>
  <si>
    <t>0002647</t>
  </si>
  <si>
    <t>Coplin para tubos de Malla de 1 1/2</t>
  </si>
  <si>
    <t>00002580</t>
  </si>
  <si>
    <t>Crema en polvo para café (2 unidades de 35.3)</t>
  </si>
  <si>
    <t>00002847</t>
  </si>
  <si>
    <t>Cuberteria AceroInoxid.</t>
  </si>
  <si>
    <t>00000607</t>
  </si>
  <si>
    <t>Cuberteria AceroInoxid.( Jgo20 Piezas)</t>
  </si>
  <si>
    <t>00001566</t>
  </si>
  <si>
    <t>Cubeta (3 Gls.)</t>
  </si>
  <si>
    <t>Cubeta (4 Gls.)</t>
  </si>
  <si>
    <t>Cuchara  (Café  A. Inox.)</t>
  </si>
  <si>
    <t>Cuchara para Postre</t>
  </si>
  <si>
    <t>00001910</t>
  </si>
  <si>
    <t>Cucharas (Plasticas)</t>
  </si>
  <si>
    <t>00001918</t>
  </si>
  <si>
    <t>Cucharón  (Mesa) Dpto de Nutricion</t>
  </si>
  <si>
    <t>00001907</t>
  </si>
  <si>
    <t>Cuchillo (Corte Mediado)</t>
  </si>
  <si>
    <t>00000615</t>
  </si>
  <si>
    <t>Cuchillo (Mesa)</t>
  </si>
  <si>
    <t>00002498</t>
  </si>
  <si>
    <t>Curva Electrica P. V. C. de 3/4.</t>
  </si>
  <si>
    <t>00002292</t>
  </si>
  <si>
    <t>Desinf.de Piso Aromatizado (Mistolin)</t>
  </si>
  <si>
    <t>Desinfectante p/ uso Domestico Lisol</t>
  </si>
  <si>
    <t>00002256</t>
  </si>
  <si>
    <t>Dispensador de Jabon</t>
  </si>
  <si>
    <t>00002459</t>
  </si>
  <si>
    <t>Embolo (Bomba de baño)</t>
  </si>
  <si>
    <t>00002533</t>
  </si>
  <si>
    <t>Ensure</t>
  </si>
  <si>
    <t>00001679</t>
  </si>
  <si>
    <t>Escobas (Palos)</t>
  </si>
  <si>
    <t>Escobas (Plásticas de Jardin Rojas)</t>
  </si>
  <si>
    <t>Escobas (Plásticas)</t>
  </si>
  <si>
    <t>00002163</t>
  </si>
  <si>
    <t>Escobilla  (Inodoro)</t>
  </si>
  <si>
    <t>00000846</t>
  </si>
  <si>
    <t>Escobillon  (Negro con su Palo Metal)</t>
  </si>
  <si>
    <t>00002499</t>
  </si>
  <si>
    <t>Espatula plastica truper de 3</t>
  </si>
  <si>
    <t>00002838</t>
  </si>
  <si>
    <t>Espatula Repostera ( DPto Nutricion)</t>
  </si>
  <si>
    <t>Espatulas de Metal de 3¨</t>
  </si>
  <si>
    <t>00002470</t>
  </si>
  <si>
    <t>Esponja deFregar ( Brillo Verde)</t>
  </si>
  <si>
    <t>00002335</t>
  </si>
  <si>
    <t>Espuma  Limpiador</t>
  </si>
  <si>
    <t>00002506</t>
  </si>
  <si>
    <t>Estopa de Hilo ( Libras )</t>
  </si>
  <si>
    <t>00001586</t>
  </si>
  <si>
    <t>Fundas Plasticas Medianas 17x1. 65</t>
  </si>
  <si>
    <t>00002473</t>
  </si>
  <si>
    <t>Fundas Plasticas Negras 36 x 56</t>
  </si>
  <si>
    <t>00001924</t>
  </si>
  <si>
    <t>Galleta saladas Ritz</t>
  </si>
  <si>
    <t>00002417</t>
  </si>
  <si>
    <t xml:space="preserve">Galletas de chocolate </t>
  </si>
  <si>
    <t>Galletas de Soda</t>
  </si>
  <si>
    <t>Galletas Dulces</t>
  </si>
  <si>
    <t>Galletas saladas clud Social</t>
  </si>
  <si>
    <t>00001567</t>
  </si>
  <si>
    <t>GEL (Antibacterial)</t>
  </si>
  <si>
    <t>00001661</t>
  </si>
  <si>
    <t>Goma (sacar agua) Swaper de Goma</t>
  </si>
  <si>
    <t>00002378</t>
  </si>
  <si>
    <t>Grava (Metros)</t>
  </si>
  <si>
    <t>00001985</t>
  </si>
  <si>
    <t>Greca de 12 Tazas</t>
  </si>
  <si>
    <t>00001322</t>
  </si>
  <si>
    <t>Guantes ( Construcción)</t>
  </si>
  <si>
    <t>Guantes De Limpieza</t>
  </si>
  <si>
    <t>00001556</t>
  </si>
  <si>
    <t>Jabon ( AX. Fregar) Inex. 450g/250g.</t>
  </si>
  <si>
    <t>Jabon (Liq. Manos)</t>
  </si>
  <si>
    <t>00001676</t>
  </si>
  <si>
    <t>Jarra  (Alumino)</t>
  </si>
  <si>
    <t>Jarra (Cristal)</t>
  </si>
  <si>
    <t>00002712</t>
  </si>
  <si>
    <t>Jugo (Mixto)</t>
  </si>
  <si>
    <t>00001668</t>
  </si>
  <si>
    <t>Limpiador ( Rem.de Manchas de Piso)</t>
  </si>
  <si>
    <t>00001667</t>
  </si>
  <si>
    <t>Limpiador (Cristal)</t>
  </si>
  <si>
    <t>Limpiador (Pisos y Cer.)</t>
  </si>
  <si>
    <t>00002379</t>
  </si>
  <si>
    <t>Llave Angular  1/2 x 3/8.</t>
  </si>
  <si>
    <t>00001996</t>
  </si>
  <si>
    <t>Llave de Bola 3/4</t>
  </si>
  <si>
    <t>Llave de Bola Foset de 1/2.</t>
  </si>
  <si>
    <t>Llave de Chorro</t>
  </si>
  <si>
    <t>00001900</t>
  </si>
  <si>
    <t>Manguera 100 pies para regar</t>
  </si>
  <si>
    <t>00002504</t>
  </si>
  <si>
    <t>Mangueras de Lavamanos 16¨</t>
  </si>
  <si>
    <t>00002003</t>
  </si>
  <si>
    <t>Marcos de Segueta de 12"</t>
  </si>
  <si>
    <t>00002505</t>
  </si>
  <si>
    <t xml:space="preserve">Martillos Tramontina </t>
  </si>
  <si>
    <t>00002731</t>
  </si>
  <si>
    <t>Maya Ciclonica 8x 50 (Rollos)</t>
  </si>
  <si>
    <t>00002836</t>
  </si>
  <si>
    <t>Mezcladora de Mano. (Dpto. Nutricion)</t>
  </si>
  <si>
    <t>Mistolín/ Fabuloso</t>
  </si>
  <si>
    <t>00002510</t>
  </si>
  <si>
    <t>Mosaico Granito Blanco ( 20 Metros)</t>
  </si>
  <si>
    <t>00001217</t>
  </si>
  <si>
    <t>Neumaticos 195/R15</t>
  </si>
  <si>
    <t>Neumaticos 215/ 70 R 16</t>
  </si>
  <si>
    <t>Neumaticos 255/70 R 16 CST</t>
  </si>
  <si>
    <t>Neumaticos 265/65 R 17 CST</t>
  </si>
  <si>
    <t>Niple Niquelado 1/2 x 2</t>
  </si>
  <si>
    <t>00001990</t>
  </si>
  <si>
    <t>Pala redonda de 1"</t>
  </si>
  <si>
    <t>00001680</t>
  </si>
  <si>
    <t>Palita (Recog. Basura)</t>
  </si>
  <si>
    <t>00001563</t>
  </si>
  <si>
    <t>Papel  Baño Toalla</t>
  </si>
  <si>
    <t>Papel Baño Toalla</t>
  </si>
  <si>
    <t>00001482</t>
  </si>
  <si>
    <t>14/8/2024</t>
  </si>
  <si>
    <t>Rollos de papel termico</t>
  </si>
  <si>
    <t>Papel Higiénico</t>
  </si>
  <si>
    <t>00002458</t>
  </si>
  <si>
    <t>Pastilla desinfectante con Aroma</t>
  </si>
  <si>
    <t>00000085</t>
  </si>
  <si>
    <t>Pediasure</t>
  </si>
  <si>
    <t>00002002</t>
  </si>
  <si>
    <t xml:space="preserve">Picos de Truper 5 libras Mango Madera </t>
  </si>
  <si>
    <t>00001675</t>
  </si>
  <si>
    <t>Pinzas</t>
  </si>
  <si>
    <t>00002734</t>
  </si>
  <si>
    <t>Planchuelas de 1/2 x 3/16 x 20.</t>
  </si>
  <si>
    <t>Planchuelas de 3 x 1/4 x 20</t>
  </si>
  <si>
    <t>00001501</t>
  </si>
  <si>
    <t>Platos  (Llanos) de Porcelana Crema grande 11"</t>
  </si>
  <si>
    <t>00001681</t>
  </si>
  <si>
    <t>Platos (Desechables con divisiones)</t>
  </si>
  <si>
    <t>Platos (Desechables) de picadera</t>
  </si>
  <si>
    <t>Platos de Porcelana Blanco de Picadera</t>
  </si>
  <si>
    <t>Platos Hondos</t>
  </si>
  <si>
    <t>00001995</t>
  </si>
  <si>
    <t>Reduccion Bushing de 1 a 3/4</t>
  </si>
  <si>
    <t>00002719</t>
  </si>
  <si>
    <t>Rollos de canela</t>
  </si>
  <si>
    <t>00002718</t>
  </si>
  <si>
    <t>Salchichas de latas (12 de 5oz.)</t>
  </si>
  <si>
    <t>00001663</t>
  </si>
  <si>
    <t>Servilletas</t>
  </si>
  <si>
    <t>00002500</t>
  </si>
  <si>
    <t>Sifon para Lavamanos , Sencillo</t>
  </si>
  <si>
    <t>Suaper</t>
  </si>
  <si>
    <t>T de presion PVC</t>
  </si>
  <si>
    <t>Tapon Copa Puente 1- 1/2</t>
  </si>
  <si>
    <t>00001498</t>
  </si>
  <si>
    <t>Taza  ( Té mediana)</t>
  </si>
  <si>
    <t>Taza  (Café)</t>
  </si>
  <si>
    <t>Taza (Té Grande)</t>
  </si>
  <si>
    <t>00002579</t>
  </si>
  <si>
    <t>Té Frio (Fruit Punch)</t>
  </si>
  <si>
    <t>00001999</t>
  </si>
  <si>
    <t>TEE P.V.C de Presion</t>
  </si>
  <si>
    <t>En proceso</t>
  </si>
  <si>
    <t>Teflon  de 3/4 x 77 mm Truper</t>
  </si>
  <si>
    <t>00002007</t>
  </si>
  <si>
    <t>Tela de Saram en Rollos</t>
  </si>
  <si>
    <t>00001499</t>
  </si>
  <si>
    <t>Tenedores Frutales</t>
  </si>
  <si>
    <t>00001673</t>
  </si>
  <si>
    <t>Termo cromado 2.5 litros</t>
  </si>
  <si>
    <t>00002606</t>
  </si>
  <si>
    <t>18/07/2024</t>
  </si>
  <si>
    <t xml:space="preserve">Teteras </t>
  </si>
  <si>
    <t>00001997</t>
  </si>
  <si>
    <t>Tijeras de podar de 3 pocisiones</t>
  </si>
  <si>
    <t>00001685</t>
  </si>
  <si>
    <t>Toalla (Mano)</t>
  </si>
  <si>
    <t>00002711</t>
  </si>
  <si>
    <t xml:space="preserve">Tortillas 3/5 Grande de Burrito </t>
  </si>
  <si>
    <t>Tortillas 4/10 Pequeñas</t>
  </si>
  <si>
    <t>00002502</t>
  </si>
  <si>
    <t>Tubo de Presion P. V.C1/2 x 19 SCH-40</t>
  </si>
  <si>
    <t>00002320</t>
  </si>
  <si>
    <t xml:space="preserve">Tubos P / Malla Ciclonica  1 1/4 x 15 </t>
  </si>
  <si>
    <t>Tubos P / Malla Ciclonica  1 1/4 x 20</t>
  </si>
  <si>
    <t>00002008</t>
  </si>
  <si>
    <t>Vajilla de 20 piezas Porcelana</t>
  </si>
  <si>
    <t>00001620</t>
  </si>
  <si>
    <t>Varillas de 3/8 (Quintales)</t>
  </si>
  <si>
    <t>00001552</t>
  </si>
  <si>
    <t>Vasos (Plástico #3)</t>
  </si>
  <si>
    <t>Vasos (Plástico #7)</t>
  </si>
  <si>
    <t>00001500</t>
  </si>
  <si>
    <t>Vasos Conicos de Papel 4.5 onza</t>
  </si>
  <si>
    <t>Vasos de Carton 4 onza 50/1</t>
  </si>
  <si>
    <t>14/12/2024</t>
  </si>
  <si>
    <t xml:space="preserve">Vasos de cristal </t>
  </si>
  <si>
    <t>00002288</t>
  </si>
  <si>
    <t>Zafacón Cocina</t>
  </si>
  <si>
    <t>Total General RD$</t>
  </si>
  <si>
    <t xml:space="preserve">            Oscary De jesus</t>
  </si>
  <si>
    <t xml:space="preserve">             Preparado por:</t>
  </si>
  <si>
    <t>Enc. Almacén y Suministro</t>
  </si>
  <si>
    <t>RELACION DE INVENTARIO DE UTILERIA ESCOLAR AL 30/11/2024</t>
  </si>
  <si>
    <t>Validado por:</t>
  </si>
  <si>
    <t>Representante de Contabilidad</t>
  </si>
  <si>
    <t>Representante de fiscalización</t>
  </si>
  <si>
    <t>Representante de almacén</t>
  </si>
  <si>
    <t xml:space="preserve">            Recibido por:</t>
  </si>
  <si>
    <t xml:space="preserve"> Oscary De jesus</t>
  </si>
  <si>
    <t xml:space="preserve">   Preparado por:</t>
  </si>
  <si>
    <t>RELACION DE INVENTARIO MATERIAL DE COCINA AL 31/01/2025</t>
  </si>
  <si>
    <t>Alambre Picado Calibre  ( Libras )</t>
  </si>
  <si>
    <t>00002938</t>
  </si>
  <si>
    <t>19/12/24</t>
  </si>
  <si>
    <t>Bowl de acero 30 cm</t>
  </si>
  <si>
    <t>Bowl de acero 33cm</t>
  </si>
  <si>
    <t>Bowl de acero 36 cm</t>
  </si>
  <si>
    <t>Bowl de acero 38 cm</t>
  </si>
  <si>
    <t>20/01/25</t>
  </si>
  <si>
    <t>Brillo Verde Sin Esponja</t>
  </si>
  <si>
    <t>00002141</t>
  </si>
  <si>
    <t>Caldero de aluminio</t>
  </si>
  <si>
    <t>239905</t>
  </si>
  <si>
    <t>00001509</t>
  </si>
  <si>
    <t>239101</t>
  </si>
  <si>
    <t>236201</t>
  </si>
  <si>
    <t>236306</t>
  </si>
  <si>
    <t>239501</t>
  </si>
  <si>
    <t>239102</t>
  </si>
  <si>
    <t>Cucharas Plasticas (Desechable) 25/1</t>
  </si>
  <si>
    <t>Cuchillo carnicero inoxidable 8</t>
  </si>
  <si>
    <t>Cuchillo chef inoxidable 8</t>
  </si>
  <si>
    <t>Cuchillo fileteador inoxidable 8</t>
  </si>
  <si>
    <t>00002939</t>
  </si>
  <si>
    <t xml:space="preserve">Ensaladera de acero  10 libras </t>
  </si>
  <si>
    <t xml:space="preserve">Ensaladera de acero  6 libras </t>
  </si>
  <si>
    <t xml:space="preserve">Ensaladera de acero 25 libras </t>
  </si>
  <si>
    <t>234101</t>
  </si>
  <si>
    <t>236304</t>
  </si>
  <si>
    <t>Espatula plastica truper de 2"</t>
  </si>
  <si>
    <t>Grava (3 Metros)</t>
  </si>
  <si>
    <t>00002497</t>
  </si>
  <si>
    <t>Paleta de acero 36</t>
  </si>
  <si>
    <t>233201</t>
  </si>
  <si>
    <t>Papel Higienico Jumbo Sencillo 12/1</t>
  </si>
  <si>
    <t>Papel Higuienico (rollo)</t>
  </si>
  <si>
    <t>235501</t>
  </si>
  <si>
    <t>T de presion PVC 1/2</t>
  </si>
  <si>
    <t>00002140</t>
  </si>
  <si>
    <t>Tablas para corte amarillo</t>
  </si>
  <si>
    <t>Tablas para corte Azul</t>
  </si>
  <si>
    <t>Tablas para corte blanca</t>
  </si>
  <si>
    <t>Tablas para corte Marron</t>
  </si>
  <si>
    <t>Tablas para corte rojo</t>
  </si>
  <si>
    <t>Tablas para corte verde</t>
  </si>
  <si>
    <t>TEE P.V.C de Presion 1/2</t>
  </si>
  <si>
    <t xml:space="preserve">Tubos P / Malla Ciclonica  1 1/2 x 15 </t>
  </si>
  <si>
    <t>30/09/24</t>
  </si>
  <si>
    <t>RELACION DE INVENTARIO MATERIAL DE COCINA AL 31/08/2024</t>
  </si>
  <si>
    <t>Copa de cuello</t>
  </si>
  <si>
    <t>Fundas Plasticas Negras 30 x 56</t>
  </si>
  <si>
    <t>00000729</t>
  </si>
  <si>
    <t>30/12/2017</t>
  </si>
  <si>
    <t>Cardero 10x10</t>
  </si>
  <si>
    <t>Vasos Conicos de Papel 405 onza</t>
  </si>
  <si>
    <t>RELACION DE INVENTARIO MATERIAL DE COCINA AL 31/07/2024</t>
  </si>
  <si>
    <t>No. Cuenta</t>
  </si>
  <si>
    <t>231101</t>
  </si>
  <si>
    <t>RELACION DE INVENTARIO MATERIAL DE COCINA 1ER TRIMESTRE 2025</t>
  </si>
  <si>
    <t xml:space="preserve"> EXISTENCIA ENERO</t>
  </si>
  <si>
    <t xml:space="preserve"> EXISTENCIA FEBRERO</t>
  </si>
  <si>
    <t xml:space="preserve"> EXISTENCIA MARZO</t>
  </si>
  <si>
    <t>00002361</t>
  </si>
  <si>
    <t>00002343</t>
  </si>
  <si>
    <t>13/2/2025</t>
  </si>
  <si>
    <t xml:space="preserve">Botellon de agua </t>
  </si>
  <si>
    <t>Chaffing</t>
  </si>
  <si>
    <t>Chaffing (bandejas )</t>
  </si>
  <si>
    <t>00002602</t>
  </si>
  <si>
    <t xml:space="preserve">Colador chino </t>
  </si>
  <si>
    <t>27/03/25</t>
  </si>
  <si>
    <t>Copa de cristal para agua</t>
  </si>
  <si>
    <t>Cucharon (Metal)</t>
  </si>
  <si>
    <t>Cucharon para servir liquidos 12 onz.</t>
  </si>
  <si>
    <t>Cucharon para servir liquidos 8 onz.</t>
  </si>
  <si>
    <t>Cucharon para servir liquidos 18 onz.</t>
  </si>
  <si>
    <t>000002254</t>
  </si>
  <si>
    <t>20/01/2025</t>
  </si>
  <si>
    <t>Envases p/ conservacion de liquido</t>
  </si>
  <si>
    <t>Envases p/ conservacion de liquido 10 litros</t>
  </si>
  <si>
    <t>Envases p/ conservacion de liquido 5 litros</t>
  </si>
  <si>
    <t>00001915</t>
  </si>
  <si>
    <t>Olla Cromada med. 2 Lts</t>
  </si>
  <si>
    <t>Pinzas para servir</t>
  </si>
  <si>
    <t>Platos (Desechables) de picadera (peq. de 25)</t>
  </si>
  <si>
    <t>00002733</t>
  </si>
  <si>
    <t>18/03/25</t>
  </si>
  <si>
    <t>Taza (para te con plato de porcelana)</t>
  </si>
  <si>
    <t>Te frio fruit puch 4 lbs</t>
  </si>
  <si>
    <t>00000807</t>
  </si>
  <si>
    <t xml:space="preserve">Tenedores </t>
  </si>
  <si>
    <t>00002841</t>
  </si>
  <si>
    <t>Termometro para alimentos</t>
  </si>
  <si>
    <t>00001994</t>
  </si>
  <si>
    <t>Vasos de Carton 4 onza para cafe Und.</t>
  </si>
  <si>
    <t>RELACION DE INVENTARIO  MATERIAL GASTABLE AL 31/01/2025</t>
  </si>
  <si>
    <t xml:space="preserve">Abrazadera de Arranque P/Maya Ciclonica </t>
  </si>
  <si>
    <t>00001236</t>
  </si>
  <si>
    <t>21/10/24</t>
  </si>
  <si>
    <t>Acetaminofen 500mg Tableta c/100 R.H.</t>
  </si>
  <si>
    <t>00001704</t>
  </si>
  <si>
    <t>Acordeón Plástico</t>
  </si>
  <si>
    <t>Alambre Electrico THNN no.12 blanco (pies)</t>
  </si>
  <si>
    <t>Alambre Electrico THNN no.12 negro (pies)</t>
  </si>
  <si>
    <t xml:space="preserve">Alambre Electrico THNN no.12 verdes </t>
  </si>
  <si>
    <t>Alambre Electrico THNN no.rojo (pies)</t>
  </si>
  <si>
    <t>00002509</t>
  </si>
  <si>
    <t>23/10/24</t>
  </si>
  <si>
    <t>Adaptador Hembra (1 x 25 mm x 1/2 15 mm)</t>
  </si>
  <si>
    <t>Adaptador Hembra (3/4 20 mm x 1 25 mm9)</t>
  </si>
  <si>
    <t>Adaptador Hembra (3/4 20 mm. x 1/2 15 mm9)</t>
  </si>
  <si>
    <t>Adaptador Hembra 1-14" 32mm x 1.25</t>
  </si>
  <si>
    <t>Adaptador Hembra 2 m.m x 63 mm.</t>
  </si>
  <si>
    <t>Adaptador Hembra 50 m.m x 1 1/2</t>
  </si>
  <si>
    <t>Adaptador Hembra PVC 3/4</t>
  </si>
  <si>
    <t>Adaptador Hembra PVC 3/4" 20mm x 34</t>
  </si>
  <si>
    <t>Adaptador Macho  PVC 3/4</t>
  </si>
  <si>
    <t>Adaptador Macho 1- 1/4 (32 mm x 1x25 mm)</t>
  </si>
  <si>
    <t>Adaptador Macho 1 x (3/4 20 mmx 1/2 20mm)</t>
  </si>
  <si>
    <t>Adaptador Macho 1x(25mm x 3/4 20 mm)</t>
  </si>
  <si>
    <t>00002923</t>
  </si>
  <si>
    <t>Agua Destilada  ( Galon) R.H</t>
  </si>
  <si>
    <t>00001504</t>
  </si>
  <si>
    <t>Alambre  No. 12, Blanco (pies)</t>
  </si>
  <si>
    <t>Alambre Electrico No. 12 Rojo (pies)</t>
  </si>
  <si>
    <t>Alambre Electrico No.12, Negro (pies)</t>
  </si>
  <si>
    <t>00002282</t>
  </si>
  <si>
    <t xml:space="preserve">Alcohol isopropilico Galon </t>
  </si>
  <si>
    <t>00002683</t>
  </si>
  <si>
    <t>Alicates de  guardalinea</t>
  </si>
  <si>
    <t>Alicates de Plomeria de 12 pulg</t>
  </si>
  <si>
    <t>00001623</t>
  </si>
  <si>
    <t>Angular Para Plafones TEE-10-12</t>
  </si>
  <si>
    <t>Angular Para Plafones TEE-2</t>
  </si>
  <si>
    <t>Angular Para Plafones TEE-4</t>
  </si>
  <si>
    <t>Angular Para Plafones TOP 10</t>
  </si>
  <si>
    <t>00002921</t>
  </si>
  <si>
    <t xml:space="preserve">Anticeptico C/ Cloehexidina (Galon ) R.H </t>
  </si>
  <si>
    <t>239802</t>
  </si>
  <si>
    <t>00001473</t>
  </si>
  <si>
    <t>Bandas (Gomas No.18)</t>
  </si>
  <si>
    <t>239601</t>
  </si>
  <si>
    <t>00001736</t>
  </si>
  <si>
    <t>Bandeja de Escritorio (2 Div.)</t>
  </si>
  <si>
    <t>00002869</t>
  </si>
  <si>
    <t>Bandejas Plasticas de Pintura</t>
  </si>
  <si>
    <t>00002290</t>
  </si>
  <si>
    <t>Barra (silicona caliente )</t>
  </si>
  <si>
    <t>00001727</t>
  </si>
  <si>
    <t>Base (Standart CPU)</t>
  </si>
  <si>
    <t>00001250</t>
  </si>
  <si>
    <t>Bateria 12 v 950CCA , 850 A. AC-DELCO</t>
  </si>
  <si>
    <t>Bateria titan platinum ref.48h/94</t>
  </si>
  <si>
    <t>25/03/25</t>
  </si>
  <si>
    <t>Bateria titan ref.24A/875</t>
  </si>
  <si>
    <t>00000196</t>
  </si>
  <si>
    <t xml:space="preserve">Baterías (pilas AA) </t>
  </si>
  <si>
    <t>232201</t>
  </si>
  <si>
    <t>24/02/2025</t>
  </si>
  <si>
    <t>239201</t>
  </si>
  <si>
    <t xml:space="preserve">Baterías (pilas AAA) </t>
  </si>
  <si>
    <t>Baterias para vehiculo</t>
  </si>
  <si>
    <t>00002525</t>
  </si>
  <si>
    <t>Blusas Manga Largas Logo Inabie</t>
  </si>
  <si>
    <t>00001066</t>
  </si>
  <si>
    <t>Borrador de Pizarra Estandar</t>
  </si>
  <si>
    <t>00001708</t>
  </si>
  <si>
    <t>Borras (Plásticas) Cajas de 20</t>
  </si>
  <si>
    <t>00002660</t>
  </si>
  <si>
    <t>Botella de tinta (A 544-Azul)</t>
  </si>
  <si>
    <t>Botella de tinta (A-544 Amarillo)</t>
  </si>
  <si>
    <t>Botella de tinta (A-544 Magenta)</t>
  </si>
  <si>
    <t>00001630</t>
  </si>
  <si>
    <t>Braker  Trifacico 50 Amp.</t>
  </si>
  <si>
    <t xml:space="preserve">Braker 20 Amp Fino </t>
  </si>
  <si>
    <t>Braker Fino 20 Amp</t>
  </si>
  <si>
    <t>Braker Fino de 15 Amp.</t>
  </si>
  <si>
    <t xml:space="preserve">Braker Grueso  20 Amp </t>
  </si>
  <si>
    <t>Braker Grueso de 15 Amp.</t>
  </si>
  <si>
    <t xml:space="preserve">Braker Trifacico 20 Amp. </t>
  </si>
  <si>
    <t>Braker Trifacico 50 Amp.</t>
  </si>
  <si>
    <t>Braker Trifacico 60 Amp.</t>
  </si>
  <si>
    <t>00002686</t>
  </si>
  <si>
    <t>Brocas Herramienta de Moldeado</t>
  </si>
  <si>
    <t>00002474</t>
  </si>
  <si>
    <t>28/04/2022</t>
  </si>
  <si>
    <t>Brocha de 3"</t>
  </si>
  <si>
    <t>00001072</t>
  </si>
  <si>
    <t xml:space="preserve">Bultos para Camaras Fotograficas </t>
  </si>
  <si>
    <t>00002912</t>
  </si>
  <si>
    <t>Bypass  PCV.. 25 MM</t>
  </si>
  <si>
    <t>Bypass PVC. 20MM</t>
  </si>
  <si>
    <t>Bypass PVC.32 MM</t>
  </si>
  <si>
    <t>00002147</t>
  </si>
  <si>
    <t>30/6/19</t>
  </si>
  <si>
    <t xml:space="preserve">Caballete o Accesorios de Estudios </t>
  </si>
  <si>
    <t>00002919</t>
  </si>
  <si>
    <t>Cabestrillo Sencillo. R.H.</t>
  </si>
  <si>
    <t>0002150</t>
  </si>
  <si>
    <t>Cable USB 3,0  Startech</t>
  </si>
  <si>
    <t>00001847</t>
  </si>
  <si>
    <t xml:space="preserve">Cable Utp Cat.6 (cajas) Agiler </t>
  </si>
  <si>
    <t>00002885</t>
  </si>
  <si>
    <t>Cajas de  Tomas corrientes de Metalica 2x4.</t>
  </si>
  <si>
    <t>00001495</t>
  </si>
  <si>
    <t>Cajas de Empaque</t>
  </si>
  <si>
    <t>Cajas de Toma Corriente Plastica 2x4.</t>
  </si>
  <si>
    <t>00002771</t>
  </si>
  <si>
    <t>15/11/24</t>
  </si>
  <si>
    <t>Cajas para archivar con tapa</t>
  </si>
  <si>
    <t>00002581</t>
  </si>
  <si>
    <t>Cajas para Canaleta plasticas 2x4.</t>
  </si>
  <si>
    <t>00001701</t>
  </si>
  <si>
    <t>Cajas para CD y DVD transparente</t>
  </si>
  <si>
    <t>Camisas Manga Larga Oxfor Masculino</t>
  </si>
  <si>
    <t xml:space="preserve">Canaletas de 3/4 </t>
  </si>
  <si>
    <t>Canaletas P/ Cables 3/4</t>
  </si>
  <si>
    <t>00002535</t>
  </si>
  <si>
    <t xml:space="preserve">Capacitadores p/ Aire Acond.Comb.35 </t>
  </si>
  <si>
    <t>Capacitadores p/ Aire Acond.Comb.45</t>
  </si>
  <si>
    <t>00002765</t>
  </si>
  <si>
    <t>Candado de 50 M.M MARCA CISA</t>
  </si>
  <si>
    <t>Caneletas P / Cables 1</t>
  </si>
  <si>
    <t>Capacitor de Marcha  45MFD-440 VAC</t>
  </si>
  <si>
    <t>Capacitor de Marcha 30 MFD-440 VAC</t>
  </si>
  <si>
    <t>16/1/23</t>
  </si>
  <si>
    <t>Capacitor de Marcha 40UF 5MFD-440 VAC</t>
  </si>
  <si>
    <t xml:space="preserve">Capacitor Marcha 35 MFD 440 VAC </t>
  </si>
  <si>
    <t>Caratula para CD/DVD</t>
  </si>
  <si>
    <t>00001466</t>
  </si>
  <si>
    <t>Carpeta ( 3Anillos 1" (Blancas)</t>
  </si>
  <si>
    <t>Carpeta (3 Anillos 1) (Negra)</t>
  </si>
  <si>
    <t>Carpetas (3 Anillos 1)</t>
  </si>
  <si>
    <t>Carpetas (3 Anillos 2)</t>
  </si>
  <si>
    <t>Carpetas (3 Anillos 3)</t>
  </si>
  <si>
    <t>Carpetas (3 Anillos 4)</t>
  </si>
  <si>
    <t>Carpetas (3 Anillos 5)</t>
  </si>
  <si>
    <t>Cartucho (Tricolor Peq.)</t>
  </si>
  <si>
    <t>00001547</t>
  </si>
  <si>
    <t>Cartucho de Tóner (CC 530 Neg.)</t>
  </si>
  <si>
    <t>Cartucho de Tóner (CC 531 Azul)</t>
  </si>
  <si>
    <t>Cartucho de Tóner (CC 532 Amar.)</t>
  </si>
  <si>
    <t>Cartucho de Tóner (CC 533 Mag.)</t>
  </si>
  <si>
    <t>17/03/25</t>
  </si>
  <si>
    <t>Cartucho de Tóner (CE 278A Neg.)</t>
  </si>
  <si>
    <t>Cartucho de Tóner (CE 285A Neg.)</t>
  </si>
  <si>
    <t>Cartucho de Tóner (CE 410A  Neg.)</t>
  </si>
  <si>
    <t>Cartucho de Tóner (CE 411A Azul)</t>
  </si>
  <si>
    <t>Cartucho de Tóner (CE 412A Amar.)</t>
  </si>
  <si>
    <t>Cartucho de Tóner (CE 413A Mag.)</t>
  </si>
  <si>
    <t>Cartucho de Toner (CE-255-A)</t>
  </si>
  <si>
    <t>24/07/2024</t>
  </si>
  <si>
    <t>cartucho de toner (CE-255-A)</t>
  </si>
  <si>
    <t>cartucho de toner (CE-258-A)</t>
  </si>
  <si>
    <t>Cartucho de Tóner (CF 281A Neg.)</t>
  </si>
  <si>
    <t>17/3/25</t>
  </si>
  <si>
    <t>Cartucho de Tóner (CF 280-A Neg.)</t>
  </si>
  <si>
    <t>Cartucho de Tóner (CF 401-A Azul)</t>
  </si>
  <si>
    <t>Cartucho de Tóner (CF 402-A Amar.)</t>
  </si>
  <si>
    <t>Cartucho de Tóner (CF 403- Magen.)</t>
  </si>
  <si>
    <t>Cartucho de Toner (CF-281-A)</t>
  </si>
  <si>
    <t>Cartucho de Tóner (Q7553A)</t>
  </si>
  <si>
    <t>Cartucho de Tóner (Toshiva T-857OU)</t>
  </si>
  <si>
    <t>Cartuchos de Toner (CE-237-A</t>
  </si>
  <si>
    <t>00001069</t>
  </si>
  <si>
    <t>Cartulina  (Amarillo)</t>
  </si>
  <si>
    <t>Cartulina  (Azul)</t>
  </si>
  <si>
    <t>Cartulina  (Blanca)</t>
  </si>
  <si>
    <t>Cartulina  (Naranja)</t>
  </si>
  <si>
    <t>Cartulina ( Verde)</t>
  </si>
  <si>
    <t>Cartulina (Rojo)</t>
  </si>
  <si>
    <t>Cartulina (Rosada)</t>
  </si>
  <si>
    <t>Cartulinas Col. Var, Rojo,Azul Verde. 50 c/u</t>
  </si>
  <si>
    <t>00001475</t>
  </si>
  <si>
    <t>CD en blanco (Disco CD Compacto)</t>
  </si>
  <si>
    <t>00002382</t>
  </si>
  <si>
    <t>Cemento Blanco ( Fundas)</t>
  </si>
  <si>
    <t>Cemento Gris ( Fundas)</t>
  </si>
  <si>
    <t>Cera ( Para contar)</t>
  </si>
  <si>
    <t>00001476</t>
  </si>
  <si>
    <t>00002769</t>
  </si>
  <si>
    <t>Cerradura de Cilindro para Puerta Flotanta</t>
  </si>
  <si>
    <t xml:space="preserve">Cerradura De Puerta De Metal Cisa </t>
  </si>
  <si>
    <t>00002770</t>
  </si>
  <si>
    <t>Cerradura Esquinera Recta P/Pueta Flotante</t>
  </si>
  <si>
    <t>12/0824</t>
  </si>
  <si>
    <t>Cerradura Redonda Vidrio P/puerta de Cristal</t>
  </si>
  <si>
    <t>00001738</t>
  </si>
  <si>
    <t>Certificacion de participante 8 1/2 x11</t>
  </si>
  <si>
    <t>00001432</t>
  </si>
  <si>
    <t>Cetirizina Tableta C/100 R.H</t>
  </si>
  <si>
    <t>Chapas promo Tractores de puertas</t>
  </si>
  <si>
    <t>00002407</t>
  </si>
  <si>
    <t>Chinches cabeza plastica</t>
  </si>
  <si>
    <t>00002914</t>
  </si>
  <si>
    <t>23/10/25</t>
  </si>
  <si>
    <t>Cierre de piso P/Puerta Flotante 110KG</t>
  </si>
  <si>
    <t>Cierre de piso P/Puerta Flotante 130KG</t>
  </si>
  <si>
    <t>00002867</t>
  </si>
  <si>
    <t>26/08/24</t>
  </si>
  <si>
    <t>Cincel ( Herramienta P/Borde con Punta)</t>
  </si>
  <si>
    <t xml:space="preserve"> </t>
  </si>
  <si>
    <t>00001405</t>
  </si>
  <si>
    <t>Cinta (Adhesiva 1/2x50 Pegafan)</t>
  </si>
  <si>
    <t>00001739</t>
  </si>
  <si>
    <t>Cinta (Adhesiva 3/4") Invisible</t>
  </si>
  <si>
    <t>Cinta (Adhesiva 3/4") Transparente</t>
  </si>
  <si>
    <t>Cinta (Bicolor para sumad.)</t>
  </si>
  <si>
    <t>Cinta (FX 890 EPSON)</t>
  </si>
  <si>
    <t>Cinta (Transparente 36 de 2")</t>
  </si>
  <si>
    <t>28/3/2025</t>
  </si>
  <si>
    <t>00002953</t>
  </si>
  <si>
    <t>Cinta De Amarre ( Tyrap)</t>
  </si>
  <si>
    <t>00002760</t>
  </si>
  <si>
    <t>30/04/2024</t>
  </si>
  <si>
    <t>Cinta de Plomero 1/0x 1/6 x 100 pies</t>
  </si>
  <si>
    <t>00002583</t>
  </si>
  <si>
    <t>Cinta Metrica de 8 Metros.</t>
  </si>
  <si>
    <t>00001059</t>
  </si>
  <si>
    <t>Clips &amp; Pins ( Chinche)</t>
  </si>
  <si>
    <t>Clips ( De papel de 50 mm de 100 pcs)</t>
  </si>
  <si>
    <t>Clips (De papel de 33 mm de 100 pcs)</t>
  </si>
  <si>
    <t>Clips (De papel de 33mm ( Cajitas)</t>
  </si>
  <si>
    <t>Clips (De papel de 33mm de 100 pcs)</t>
  </si>
  <si>
    <t>Clips (De papel de 50mm de 100 pcs)</t>
  </si>
  <si>
    <t>Clips (De presión 1" color neg.)</t>
  </si>
  <si>
    <t>Clips (De presión 2" color neg.)</t>
  </si>
  <si>
    <t>Clips (De presión 3/4" color neg.)</t>
  </si>
  <si>
    <t xml:space="preserve">Codo  Macho 32 m.m x 1 </t>
  </si>
  <si>
    <t>Codo 1 (25 mm x 3/4 x20 mm)</t>
  </si>
  <si>
    <t>Codo 1 1/4 (32 mm x1x 25 mm)</t>
  </si>
  <si>
    <t>Codo 3/4  (20 mm x 1/2 x 15 mm.)</t>
  </si>
  <si>
    <t>Codo 3/4 (20mm 1/2x 15mm)</t>
  </si>
  <si>
    <t xml:space="preserve">Codo 63 m.m x 45 </t>
  </si>
  <si>
    <t>Codo 3/4 (20 mm x 3/4 x20 mm)</t>
  </si>
  <si>
    <t xml:space="preserve">Codo 63 m.m x 90 </t>
  </si>
  <si>
    <t>Codo D / Tubo 3/4 PVC</t>
  </si>
  <si>
    <t>Codo de 1 ( 25 mm x 3/4 x 20)</t>
  </si>
  <si>
    <t>Codo de 3/4 (20mm)</t>
  </si>
  <si>
    <t>Codo Hembra PVC 20 mm.</t>
  </si>
  <si>
    <t xml:space="preserve">Codo PVC 20  mm x 90 </t>
  </si>
  <si>
    <t xml:space="preserve">Codo PVC 20 mm x 45 </t>
  </si>
  <si>
    <t>Codo PVC 25 mm x 45 .</t>
  </si>
  <si>
    <t>Codo PVC 32 mm . x 45.</t>
  </si>
  <si>
    <t xml:space="preserve">Codo PVC 32 mm. x90 </t>
  </si>
  <si>
    <t xml:space="preserve">Codo PVC 50 mm x 90 </t>
  </si>
  <si>
    <t xml:space="preserve">Codo PVC 50 mm. x45. </t>
  </si>
  <si>
    <t>00002351</t>
  </si>
  <si>
    <t xml:space="preserve">Contactor 30 A- 2 P - 24 V </t>
  </si>
  <si>
    <t xml:space="preserve">contadores de 2 polos de 30 amp. a 220 v </t>
  </si>
  <si>
    <t xml:space="preserve">contadores de 2 polos de 30 amp. a 24 v </t>
  </si>
  <si>
    <t>contactor 40 A -2P -24V</t>
  </si>
  <si>
    <t>contactor 40 A -3P -24V</t>
  </si>
  <si>
    <t xml:space="preserve">Contactor 50 A-3P -24 V </t>
  </si>
  <si>
    <t>Contactor 60 A-3P-24 V.</t>
  </si>
  <si>
    <t>00000636</t>
  </si>
  <si>
    <t>Contactor CNC ( 65/800 A</t>
  </si>
  <si>
    <t>00002911</t>
  </si>
  <si>
    <t xml:space="preserve">Copas Pasante P/ Tubo de Malla Cliconica </t>
  </si>
  <si>
    <t>00002908</t>
  </si>
  <si>
    <t>Coplin polipropileno 63 mm.</t>
  </si>
  <si>
    <t>Coupling 25 mm .</t>
  </si>
  <si>
    <t>00002647</t>
  </si>
  <si>
    <t xml:space="preserve">Coupling de Presion 3/4 PVC </t>
  </si>
  <si>
    <t xml:space="preserve">Coupling PVC . 32mm </t>
  </si>
  <si>
    <t>239301</t>
  </si>
  <si>
    <t>Coupling PVC 20 mm.</t>
  </si>
  <si>
    <t>Coupling PVC 50 mm.</t>
  </si>
  <si>
    <t>00001060</t>
  </si>
  <si>
    <t>Crayola Cajas de 12 ( Dpto Nutricion)</t>
  </si>
  <si>
    <t>00002011</t>
  </si>
  <si>
    <t>Crayones Pequeños (Colores 1/8 de Cera)</t>
  </si>
  <si>
    <t>00002920</t>
  </si>
  <si>
    <t>Curitas Largas  C/100 R.H.</t>
  </si>
  <si>
    <t>Curitas Redondas  Caja R.H.</t>
  </si>
  <si>
    <t>00001533</t>
  </si>
  <si>
    <t>Destornilladores Dielectricos</t>
  </si>
  <si>
    <t>00001429</t>
  </si>
  <si>
    <t>Diclofenac 50mg Tableta  C/100 R.H</t>
  </si>
  <si>
    <t xml:space="preserve">Diclofenac 75 mg Ampolla  C/11 R.H </t>
  </si>
  <si>
    <t xml:space="preserve">Diclofenac Crema 25 gr Unidad .R.H </t>
  </si>
  <si>
    <t>00001705</t>
  </si>
  <si>
    <t>19/11/24</t>
  </si>
  <si>
    <t>Dispensador (Para cinta 2")</t>
  </si>
  <si>
    <t>18/10/24</t>
  </si>
  <si>
    <t>Dispensador (Para cinta 3/4")</t>
  </si>
  <si>
    <t>DVD Disco en blanco</t>
  </si>
  <si>
    <t>00000070</t>
  </si>
  <si>
    <t>Ega Blanca 500 gr/16</t>
  </si>
  <si>
    <t>00002922</t>
  </si>
  <si>
    <t xml:space="preserve">Escabel un Paso ( Blanco P/Camila R.H </t>
  </si>
  <si>
    <t>00002925</t>
  </si>
  <si>
    <t xml:space="preserve">Esparadrapo Z- O R.H </t>
  </si>
  <si>
    <t>Espatula Para Masillas</t>
  </si>
  <si>
    <t>00001596</t>
  </si>
  <si>
    <t>Espirales (Encuadernación 10")</t>
  </si>
  <si>
    <t>00000227</t>
  </si>
  <si>
    <t>Espirales (Encuadernación 11")</t>
  </si>
  <si>
    <t>Espirales (Encuadernación 14")</t>
  </si>
  <si>
    <t>Espirales (Encuadernación 8")</t>
  </si>
  <si>
    <t>00002392</t>
  </si>
  <si>
    <t xml:space="preserve">Esquineros de metal para sheetrock </t>
  </si>
  <si>
    <t>00001365</t>
  </si>
  <si>
    <t xml:space="preserve">Extension Electrica Mamey </t>
  </si>
  <si>
    <t>00001919</t>
  </si>
  <si>
    <t>Felpas (Azules)</t>
  </si>
  <si>
    <t>28/03/25</t>
  </si>
  <si>
    <t>00001061</t>
  </si>
  <si>
    <t>28/03/2025</t>
  </si>
  <si>
    <t>Felpas (Negras)</t>
  </si>
  <si>
    <t>Felpas (Rojas)</t>
  </si>
  <si>
    <t>00002866</t>
  </si>
  <si>
    <t>Flota de GOMA 4 1/2 X 9</t>
  </si>
  <si>
    <t>00002485</t>
  </si>
  <si>
    <t>Folder  (De 8 1/2 x 11 Amarillo Claro</t>
  </si>
  <si>
    <t>Folder  (De bolcillo 8 1/2x11 Azul Oscuro)</t>
  </si>
  <si>
    <t>Folders (  8 1/2 x 11 Amarillo claro</t>
  </si>
  <si>
    <t>Folders ( 8 1/2x14 Amarillo claro Legal)</t>
  </si>
  <si>
    <t>Folders ( De bolsillo 8 1/2 x 11 Amarillo Claro)</t>
  </si>
  <si>
    <t>Folders (De bolsillo 8 1/2x11 Azul Oscuro)</t>
  </si>
  <si>
    <t>Folders (De bolsillo 8 1/2x11 Blanco)</t>
  </si>
  <si>
    <t>Folders (De bolsillo 8 1/2x11 Gris)</t>
  </si>
  <si>
    <t>Folders (De bolsillo 8 1/2x11 Negro)</t>
  </si>
  <si>
    <t>Folders (De bolsillo 8 1/2x11 Rojo)</t>
  </si>
  <si>
    <t>Folders (De bolsillo 8 1/2x11 Verde)</t>
  </si>
  <si>
    <t>Folders (De bolsillo 81/2x11 Azul Claro)</t>
  </si>
  <si>
    <t>237299</t>
  </si>
  <si>
    <t>Folders Inabie (De bolsillo 8 1/2x11 Blanco)</t>
  </si>
  <si>
    <t>Forders (8 1/2x14 Legal Amar.)</t>
  </si>
  <si>
    <t>00000245</t>
  </si>
  <si>
    <t>Gafetes (Distintivo) Cajas de 50</t>
  </si>
  <si>
    <t>00000750</t>
  </si>
  <si>
    <t>Gancho (Para folder o Carp.)</t>
  </si>
  <si>
    <t>00002536</t>
  </si>
  <si>
    <t>Gas 134 Lata de 340 Gramos.</t>
  </si>
  <si>
    <t>00002746</t>
  </si>
  <si>
    <t>Gas Metilacetileno Propadieno Mapp</t>
  </si>
  <si>
    <t>00001478</t>
  </si>
  <si>
    <t>Gas Refrigerante ( R-22) 25 Libras.</t>
  </si>
  <si>
    <t>Gas Refrigerante ( R-410-A 9) 25 Libras.</t>
  </si>
  <si>
    <t>00001274</t>
  </si>
  <si>
    <t>Gasa Esteriles C/100 R.H</t>
  </si>
  <si>
    <t>00002918</t>
  </si>
  <si>
    <t>Glucometro Premier con Tirilla 50 Unds RH</t>
  </si>
  <si>
    <t>Gotero (Tipo Negro)</t>
  </si>
  <si>
    <t>00001062</t>
  </si>
  <si>
    <t>Gotero y/o tinta  1/12 (Para sello Azul)</t>
  </si>
  <si>
    <t>Gotero y/o tinta  1/12 (Para sello Rojo)</t>
  </si>
  <si>
    <t>Gotero y/o tinta  1/12 (Para sello Verde)</t>
  </si>
  <si>
    <t>Gotero y/o tinta (Para sello Azul)</t>
  </si>
  <si>
    <t>Gotero y/o tinta (Para sello Rojo)</t>
  </si>
  <si>
    <t>Grapadora (Extra Fuerte)</t>
  </si>
  <si>
    <t>00001063</t>
  </si>
  <si>
    <t>Grapadora Estándar Cajas de 12</t>
  </si>
  <si>
    <t>00001480</t>
  </si>
  <si>
    <t>Grapas (De 26/6mm, 5000 pcs)</t>
  </si>
  <si>
    <t>Guillotina</t>
  </si>
  <si>
    <t>00002924</t>
  </si>
  <si>
    <t xml:space="preserve">Hilo Seda  4-0 (Caja ) R.H </t>
  </si>
  <si>
    <t xml:space="preserve">Hilo Seda 3-0 (Caja) R.H </t>
  </si>
  <si>
    <t xml:space="preserve">Hilo Seda 6-0 ( caja) R.H </t>
  </si>
  <si>
    <t>00001427</t>
  </si>
  <si>
    <t xml:space="preserve">Ibuprofeno Crema 600 mg Tableta C/100 R.H </t>
  </si>
  <si>
    <t>00001064</t>
  </si>
  <si>
    <t>Indicadores de Paginas (Banderitas)</t>
  </si>
  <si>
    <t>00002369</t>
  </si>
  <si>
    <t xml:space="preserve">Interruptor de Combinadores </t>
  </si>
  <si>
    <t xml:space="preserve">Interruptor Doble 110V </t>
  </si>
  <si>
    <t xml:space="preserve">Interruptor Doble  de 110V </t>
  </si>
  <si>
    <t xml:space="preserve">Interruptor Sencillo </t>
  </si>
  <si>
    <t xml:space="preserve">Interruptor Triples </t>
  </si>
  <si>
    <t>00001417</t>
  </si>
  <si>
    <t xml:space="preserve">Jeringuillas de 10 CC C/100 R.H </t>
  </si>
  <si>
    <t xml:space="preserve">Jeringuillas de 5 CC. C/100 R.H </t>
  </si>
  <si>
    <t xml:space="preserve">Jeringuillas de Insulina C/100 R.H </t>
  </si>
  <si>
    <t>18/09/24</t>
  </si>
  <si>
    <t>Juego de Broca o Herramienta</t>
  </si>
  <si>
    <t>0000752</t>
  </si>
  <si>
    <t>Labels y/o etiqueta (1x2 Maco)</t>
  </si>
  <si>
    <t>00001703</t>
  </si>
  <si>
    <t>Labels y/o etiqueta (2x4 Maco)</t>
  </si>
  <si>
    <t>Labels y/o etiqueta (Para CD)</t>
  </si>
  <si>
    <t>00002199</t>
  </si>
  <si>
    <t xml:space="preserve">Lampara Cuello de Ganzo R.H </t>
  </si>
  <si>
    <t>23/08/24</t>
  </si>
  <si>
    <t>Lamparas Calle Led de 100 W</t>
  </si>
  <si>
    <t>00001984</t>
  </si>
  <si>
    <t>Lapicero ( Tinta Azul)</t>
  </si>
  <si>
    <t>00001204</t>
  </si>
  <si>
    <t>Lapiceros (Tinta Azul)</t>
  </si>
  <si>
    <t>Lapiceros (Tinta Rojo)</t>
  </si>
  <si>
    <t>00001065</t>
  </si>
  <si>
    <t>Lápiz  (De Carbón) 12/1</t>
  </si>
  <si>
    <t>Lápiz (De colores Cera) C/24 (Nutricion)</t>
  </si>
  <si>
    <t>Lapiz de Color de Madera Grande Caja 24/1</t>
  </si>
  <si>
    <t>00002212</t>
  </si>
  <si>
    <t>Lapiz de Color de Madera Grande Caja 6/1</t>
  </si>
  <si>
    <t>Lapiz de Colores en Mad. C/12. Epidemiologia</t>
  </si>
  <si>
    <t>00001068</t>
  </si>
  <si>
    <t>Libretas rayadas ( 8 1/2 x  11 Amar.)</t>
  </si>
  <si>
    <t>Libretas rayadas (5x8 Amarilla)</t>
  </si>
  <si>
    <t>00002750</t>
  </si>
  <si>
    <t>00000258</t>
  </si>
  <si>
    <t>Libretas rayadas (5x8 Blanco)</t>
  </si>
  <si>
    <t>19/10/24</t>
  </si>
  <si>
    <t>Libretas rayadas (8 1/2x11 Amar.)</t>
  </si>
  <si>
    <t>Libretas rayadas (8 1/2x11 Blanco)</t>
  </si>
  <si>
    <t>00002291</t>
  </si>
  <si>
    <t>Libro (Record)</t>
  </si>
  <si>
    <t>00001249</t>
  </si>
  <si>
    <t>Liquid paper/corrector líquido</t>
  </si>
  <si>
    <t>00002887</t>
  </si>
  <si>
    <t>LLave de Bola 20 mm .</t>
  </si>
  <si>
    <t>0002887</t>
  </si>
  <si>
    <t>LLave de Bola 25 mm .</t>
  </si>
  <si>
    <t>LLave de Bola 32 mm .</t>
  </si>
  <si>
    <t>LLave de Bola 50 mm .</t>
  </si>
  <si>
    <t>LLave de Bola 63 mm.</t>
  </si>
  <si>
    <t>00002861</t>
  </si>
  <si>
    <t>LLaves Ajustable Para Plomero.</t>
  </si>
  <si>
    <t>00002684</t>
  </si>
  <si>
    <t>LLaves Allen Juego 25 Piezas</t>
  </si>
  <si>
    <t>LLaves de Plomero</t>
  </si>
  <si>
    <t>Llaves de Tilso # 12.</t>
  </si>
  <si>
    <t>00002859</t>
  </si>
  <si>
    <t>LLaves de Tuercas  de 26 Piezas</t>
  </si>
  <si>
    <t>LLaves de Tuercas ( Juego de Cubos)</t>
  </si>
  <si>
    <t>00001510</t>
  </si>
  <si>
    <t>Madera Enlate Bruta 1 x4 x 16</t>
  </si>
  <si>
    <t>00001361</t>
  </si>
  <si>
    <t>Marcador ( Punta G. Rojo, Azul y Negro) (Nutricion) C/12</t>
  </si>
  <si>
    <t>Marcador ( Punta Gruesa Rojo) ( Nutricion)</t>
  </si>
  <si>
    <t>Marcador (Pizarra Azul)</t>
  </si>
  <si>
    <t>Marcador (Pizarra Negro)</t>
  </si>
  <si>
    <t>Marcador (Pizarra Rojo)</t>
  </si>
  <si>
    <t>00001621</t>
  </si>
  <si>
    <t>Marcador (Punta Fina Azul) de Pizarra.</t>
  </si>
  <si>
    <t>Marcador (Punta Fina Negro) de Pizarra.</t>
  </si>
  <si>
    <t>Marcador (Punta Fina Rojo) de Pizarra.</t>
  </si>
  <si>
    <t>00002688</t>
  </si>
  <si>
    <t>Mariposita 23 G. c/50 r.h</t>
  </si>
  <si>
    <t>Martillos de Bola</t>
  </si>
  <si>
    <t>00002025</t>
  </si>
  <si>
    <t>Martillos Mango de Madera</t>
  </si>
  <si>
    <t>00002413</t>
  </si>
  <si>
    <t xml:space="preserve">Mascarilla Caja de 50 R.H </t>
  </si>
  <si>
    <t xml:space="preserve">Mascarilla P/ Nebulizar Unidad </t>
  </si>
  <si>
    <t>00001416</t>
  </si>
  <si>
    <t>Mota Antigota</t>
  </si>
  <si>
    <t>00002476</t>
  </si>
  <si>
    <t xml:space="preserve">Mouse PAD </t>
  </si>
  <si>
    <t xml:space="preserve">Niples de Tuberia 3/4x 2 , Galvanizado </t>
  </si>
  <si>
    <t>Niples Galvanizado 1/2 x2</t>
  </si>
  <si>
    <t>00002860</t>
  </si>
  <si>
    <t>Nivel de 12 Pulg.</t>
  </si>
  <si>
    <t>Nivel Laser de 100 pies</t>
  </si>
  <si>
    <t>00001437</t>
  </si>
  <si>
    <t xml:space="preserve">Omeprazol 20 mg . Tableta (caja) R.H </t>
  </si>
  <si>
    <t>00002102</t>
  </si>
  <si>
    <t xml:space="preserve">Oximetro de Dedo Portatil R.H </t>
  </si>
  <si>
    <t>00002406</t>
  </si>
  <si>
    <t>Palo de Pintar 20 Pies</t>
  </si>
  <si>
    <t>00002958</t>
  </si>
  <si>
    <t xml:space="preserve">palometas blancas </t>
  </si>
  <si>
    <t>Panel Led Empotrable Circular de 18 W.</t>
  </si>
  <si>
    <t>00002578</t>
  </si>
  <si>
    <t>Pantalom tipo Cargo Azul Marino ( Fem.)</t>
  </si>
  <si>
    <t>Pantalom tipo Cargo Azul Marino ( Masc..)</t>
  </si>
  <si>
    <t>Papel de construcción (9x12 Dpto Nutricion)</t>
  </si>
  <si>
    <t>00002478</t>
  </si>
  <si>
    <t>Papel de construcción (9x12 Paq. 48 hojas)</t>
  </si>
  <si>
    <t>Papel Foamy (Dpto de Nutricion)</t>
  </si>
  <si>
    <t>00000758</t>
  </si>
  <si>
    <t>Papel forma continuo ( 8 1/2x11 a 4 Pag.)</t>
  </si>
  <si>
    <t xml:space="preserve">Papel para Camila 21x125 R.H </t>
  </si>
  <si>
    <t xml:space="preserve">Papelógrafo (Hoja 2x4  pies Blanco) </t>
  </si>
  <si>
    <t>Papelógrafo (Tripode 2x4  pies blanco)</t>
  </si>
  <si>
    <t>Paper Foamy</t>
  </si>
  <si>
    <t>00002871</t>
  </si>
  <si>
    <t>24/02/2024</t>
  </si>
  <si>
    <t xml:space="preserve">Pasta de fundante de soldadura </t>
  </si>
  <si>
    <t>00001484</t>
  </si>
  <si>
    <t>Pegamento adhesivo ( 36 gm) Pointer</t>
  </si>
  <si>
    <t>Pegamento adhesivo (UHU 21 gm)</t>
  </si>
  <si>
    <t>Pegamento adhesivo (UHU 40 gm) Artesco</t>
  </si>
  <si>
    <t>30/12/17</t>
  </si>
  <si>
    <t>Pegamento adhesivo (UHU 40 gm) UHU</t>
  </si>
  <si>
    <t>Pegamento adhesivo (UHU 8.2 gm)</t>
  </si>
  <si>
    <t>Pegamento Liquido ( Silicona) Dpto. Nutricion</t>
  </si>
  <si>
    <t>Pendaflex (Para folders 8 1/2 x11)</t>
  </si>
  <si>
    <t>00001485</t>
  </si>
  <si>
    <t>Pendaflex (Para folders 8 1/2 x14)</t>
  </si>
  <si>
    <t>00002768</t>
  </si>
  <si>
    <t>Perfiles metalicos Durmiente 1 5/8 x 11</t>
  </si>
  <si>
    <t>Perfiles metalicos P/estrutura 1 5/8 x 10</t>
  </si>
  <si>
    <t>00001491</t>
  </si>
  <si>
    <t>Perforadora  (2 Hoyos)</t>
  </si>
  <si>
    <t>Perforadora  (3 Hoyos)</t>
  </si>
  <si>
    <t>00002766</t>
  </si>
  <si>
    <t>Pestillo de Acero Inoxidable</t>
  </si>
  <si>
    <t>Pinceles ( NO. 9 Madera)</t>
  </si>
  <si>
    <t>NO ENCONTRADO</t>
  </si>
  <si>
    <t>Pinceles Pequeños Plasticos  1/8</t>
  </si>
  <si>
    <t>00001525</t>
  </si>
  <si>
    <t>Pintura Acrilica Blanco  00 Galones</t>
  </si>
  <si>
    <t>Pintura Arena 923 S/gloss  Gls.</t>
  </si>
  <si>
    <t>Pintura S/gloss, VERDE CIELO ( Cubetas)</t>
  </si>
  <si>
    <t>00002682</t>
  </si>
  <si>
    <t>Pinza de Corte Diagonal</t>
  </si>
  <si>
    <t>00002767</t>
  </si>
  <si>
    <t>Pivote Inferior Hembra P/Puertas</t>
  </si>
  <si>
    <t>00000940</t>
  </si>
  <si>
    <t>Pizarra acrílica grande 123*91*91.5</t>
  </si>
  <si>
    <t>Pizarra Rayada de Niño</t>
  </si>
  <si>
    <t>00002411</t>
  </si>
  <si>
    <t>Pizarras Blancas Interactivas o Accesorios</t>
  </si>
  <si>
    <t>00002582</t>
  </si>
  <si>
    <t xml:space="preserve">Plafon 2 x 4 PVC </t>
  </si>
  <si>
    <t>Plana Albañil</t>
  </si>
  <si>
    <t>00002915</t>
  </si>
  <si>
    <t xml:space="preserve">Plancha de P3 </t>
  </si>
  <si>
    <t>00001346</t>
  </si>
  <si>
    <t>23/09/24</t>
  </si>
  <si>
    <t>Plancha de Playood</t>
  </si>
  <si>
    <t>00002381</t>
  </si>
  <si>
    <t>Plancha Sheetrock</t>
  </si>
  <si>
    <t>00002483</t>
  </si>
  <si>
    <t>17/06/2024</t>
  </si>
  <si>
    <t>Polo-shirt En Algodon (Logo Inabie) Azul Marino</t>
  </si>
  <si>
    <t>00001598</t>
  </si>
  <si>
    <t>Porta Banner 4 x 7 Adaptable</t>
  </si>
  <si>
    <t>00001578</t>
  </si>
  <si>
    <t>Porta Clips (de metal negro /Gris)</t>
  </si>
  <si>
    <t>000001706</t>
  </si>
  <si>
    <t>Porta lapiz de Metal</t>
  </si>
  <si>
    <t>000001708</t>
  </si>
  <si>
    <t>Porta Rolo</t>
  </si>
  <si>
    <t xml:space="preserve">Post-it (Mediano 3x3  (Surtidos) </t>
  </si>
  <si>
    <t>00001486</t>
  </si>
  <si>
    <t xml:space="preserve">Post-it (Mediano 3x3 Amarillo) </t>
  </si>
  <si>
    <t xml:space="preserve">Post-it (Mediano 3x3 Naranja) </t>
  </si>
  <si>
    <t xml:space="preserve">Post-it (Mediano 3x3 Rosado) </t>
  </si>
  <si>
    <t xml:space="preserve">Post-it (Pequeño 2x3 Amarillo) </t>
  </si>
  <si>
    <t xml:space="preserve">Post-it (Pequeño 2x3 Azul) </t>
  </si>
  <si>
    <t xml:space="preserve">Post-it (Pequeño 2x3 Naranja) </t>
  </si>
  <si>
    <t xml:space="preserve">Post-it (Pequeño 2x3 Rosado) </t>
  </si>
  <si>
    <t>Proctetor de Hojas de Documentos</t>
  </si>
  <si>
    <t>00002959</t>
  </si>
  <si>
    <t>28/02/25</t>
  </si>
  <si>
    <t>Puerta de madera pino tratado 2.10x90</t>
  </si>
  <si>
    <t>Puerta de metal 90x210 cm blancas</t>
  </si>
  <si>
    <t>00002907</t>
  </si>
  <si>
    <t xml:space="preserve">Reduccion D/ Coupling 25 x 20 mm </t>
  </si>
  <si>
    <t xml:space="preserve">Reduccion D/ Coupling 32 x 20 mm </t>
  </si>
  <si>
    <t>Reduccion D/ Coupling PVC (63 x 32)</t>
  </si>
  <si>
    <t>Reduccion D/ Coupling PVC (63x50mm)</t>
  </si>
  <si>
    <t xml:space="preserve">Reduccion de Coupling 50 x 25 mm </t>
  </si>
  <si>
    <t>00001067</t>
  </si>
  <si>
    <t xml:space="preserve">Reduccion de Coupling 50 x 32 mm </t>
  </si>
  <si>
    <t xml:space="preserve">Reduccion de Coupling PVC  63 x 25 mm </t>
  </si>
  <si>
    <t>233101</t>
  </si>
  <si>
    <t>00001487</t>
  </si>
  <si>
    <t>Regla ( Plástica de 30cm)</t>
  </si>
  <si>
    <t>00001481</t>
  </si>
  <si>
    <t xml:space="preserve">Resaltador naranja </t>
  </si>
  <si>
    <t>29/08/24</t>
  </si>
  <si>
    <t>Resaltadores ( Rosado Claro) 12/1 (Printex)</t>
  </si>
  <si>
    <t>Resaltadores (Amarillo) 12/1</t>
  </si>
  <si>
    <t xml:space="preserve">Resaltadores (Azul Claro) </t>
  </si>
  <si>
    <t>00000287</t>
  </si>
  <si>
    <t>Resaltadores (Azul claro) (Printex)</t>
  </si>
  <si>
    <t>Resaltadores (Naranja claro) 12/1</t>
  </si>
  <si>
    <t xml:space="preserve">Resaltadores (Verde claro) </t>
  </si>
  <si>
    <t>Resaltadores (Verde claro) Printek</t>
  </si>
  <si>
    <t>Resaltadores Naranja ( Printek)</t>
  </si>
  <si>
    <t>Resaltadores Rosado 12/1</t>
  </si>
  <si>
    <t>Resma (papel bond 8 1/2 x 13 Blanco Legal</t>
  </si>
  <si>
    <t>Resma (Papel bond 8 1/2 x 14Blanco Legal)</t>
  </si>
  <si>
    <t>Resma (Papel bond 8 1/2x11 Blanco)</t>
  </si>
  <si>
    <t>Resma (Papel bond 8 1/2x13 Blanco Legal)</t>
  </si>
  <si>
    <t>Resma (Papel bond 8 1/2x14 Blanco Legal)</t>
  </si>
  <si>
    <t>Resma (Papel de hilo 8 1/2x11 Azul</t>
  </si>
  <si>
    <t xml:space="preserve">Resma (Papel de hilo 8 1/2x11 Blanco </t>
  </si>
  <si>
    <t>00001483</t>
  </si>
  <si>
    <t>Resma (Papel de hilo 8 1/2x11 Crema</t>
  </si>
  <si>
    <t>239904</t>
  </si>
  <si>
    <t>14/2/2025</t>
  </si>
  <si>
    <t>Resma (Papel de hilo 8 1/2x11 Crema timbrada)</t>
  </si>
  <si>
    <t>Resma de papel de Opal. 8 1/2x11 blan.)</t>
  </si>
  <si>
    <t>Resma de papel de Opal. 8 1/2x11 Crem.)</t>
  </si>
  <si>
    <t>Revistero de Metal Gris/Negro</t>
  </si>
  <si>
    <t>00000780</t>
  </si>
  <si>
    <t>Rollo de papel bond (Para sumadora)</t>
  </si>
  <si>
    <t>00002752</t>
  </si>
  <si>
    <t>Rollo Estirable de 18 Pulg. X 1500 pies (Fleges)</t>
  </si>
  <si>
    <t>Saca grapas</t>
  </si>
  <si>
    <t>00001071</t>
  </si>
  <si>
    <t>Sacapunta (De metal, Manual)</t>
  </si>
  <si>
    <t>Sacapunta (De metal, Manual))</t>
  </si>
  <si>
    <t>00001707</t>
  </si>
  <si>
    <t>Sacapunta Manual</t>
  </si>
  <si>
    <t>Sacapunta (Eléctrico)</t>
  </si>
  <si>
    <t>00002864</t>
  </si>
  <si>
    <t>Seguetas Rojas ( Sierras)</t>
  </si>
  <si>
    <t>00002341</t>
  </si>
  <si>
    <t>Sellos de Seguridad. ( Presintos)</t>
  </si>
  <si>
    <t>00001640</t>
  </si>
  <si>
    <t>Separadores de documentos</t>
  </si>
  <si>
    <t>00002917</t>
  </si>
  <si>
    <t xml:space="preserve">Set de Cirugia Menor R.H </t>
  </si>
  <si>
    <t xml:space="preserve">En Proceso </t>
  </si>
  <si>
    <t xml:space="preserve">Silicon (De 100 Ml) Magico </t>
  </si>
  <si>
    <t>00000450</t>
  </si>
  <si>
    <t xml:space="preserve">Silicon (De 250 Ml) Magico </t>
  </si>
  <si>
    <t xml:space="preserve">Silicon (De 30 Ml) Magico </t>
  </si>
  <si>
    <t>Sobre de cartas (De papel blanco C/V)</t>
  </si>
  <si>
    <t>00001464</t>
  </si>
  <si>
    <t>Sobre de cartas (De papel blanco S/V)</t>
  </si>
  <si>
    <t>Sobre de cartas Inabie (De papel blanco)</t>
  </si>
  <si>
    <t>0000753</t>
  </si>
  <si>
    <t>Sobre manila ( 10 x 13, Amarillp)</t>
  </si>
  <si>
    <t>Sobre manila (10x13,  Amar. Oscuro)</t>
  </si>
  <si>
    <t>00001911</t>
  </si>
  <si>
    <t>Sobre manila (9x12 Amar. ambar)</t>
  </si>
  <si>
    <t>00000753</t>
  </si>
  <si>
    <t>Sobre manila (Pequeño amar.)</t>
  </si>
  <si>
    <t>Sobre manila Logo Inabie 8 1/2 x 11</t>
  </si>
  <si>
    <t>Sobre para CD/DVD Blancos</t>
  </si>
  <si>
    <t>00002916</t>
  </si>
  <si>
    <t xml:space="preserve">Soldador de polipropileno </t>
  </si>
  <si>
    <t>00001444</t>
  </si>
  <si>
    <t>Solucion Salina 9% 1000 ML R.H</t>
  </si>
  <si>
    <t>Sujetador de hojas (En Cartón)</t>
  </si>
  <si>
    <t>00001987</t>
  </si>
  <si>
    <t xml:space="preserve">RASTREANDO </t>
  </si>
  <si>
    <t>24/2/2025</t>
  </si>
  <si>
    <t xml:space="preserve">Tapa doble cara </t>
  </si>
  <si>
    <t>00001700</t>
  </si>
  <si>
    <t>Tape Electrico, Negro Vinil Kolny</t>
  </si>
  <si>
    <t>00002670</t>
  </si>
  <si>
    <t>Tape electrico Negro 3M</t>
  </si>
  <si>
    <t>00002895</t>
  </si>
  <si>
    <t>Tapon Hembra 63 mm</t>
  </si>
  <si>
    <t>Tapon Hembra PVC  (1 x 25 mm)</t>
  </si>
  <si>
    <t>Tapon Hembra PVC  x  50 mm.</t>
  </si>
  <si>
    <t>Tapon Hembra PVC ( 1 1/ 4 x 32 mm)</t>
  </si>
  <si>
    <t>Tapon Hembra PVC (1/2 x 20 mm)</t>
  </si>
  <si>
    <t xml:space="preserve">Tapon P/ Tubo de Malla 2 Pulg </t>
  </si>
  <si>
    <t>00002537</t>
  </si>
  <si>
    <t>Tarjetero</t>
  </si>
  <si>
    <t>00002910</t>
  </si>
  <si>
    <t>TEE  Reducida 32 mm</t>
  </si>
  <si>
    <t>TEE R educida 63 x 25 mm</t>
  </si>
  <si>
    <t>TEE Reducida  PVC 63 X32 MM</t>
  </si>
  <si>
    <t>TEE Reducida 20 mm</t>
  </si>
  <si>
    <t xml:space="preserve">TEE Reducida 25 mm </t>
  </si>
  <si>
    <t>237206</t>
  </si>
  <si>
    <t>TEE Reducida 25 x 20 mm</t>
  </si>
  <si>
    <t xml:space="preserve">TEE Reducida 32 x 20 mm </t>
  </si>
  <si>
    <t>TEE Reducida 32 x 25 mm</t>
  </si>
  <si>
    <t xml:space="preserve">TEE Reducida 50 mm </t>
  </si>
  <si>
    <t xml:space="preserve">TEE Reducida 50 x 25 mm </t>
  </si>
  <si>
    <t xml:space="preserve">TEE Reducida 50 x 32 mm </t>
  </si>
  <si>
    <t xml:space="preserve">TEE Reducida 63 x 50 mm </t>
  </si>
  <si>
    <t xml:space="preserve">TEE Reducida PVC 63 mm </t>
  </si>
  <si>
    <t>00001418</t>
  </si>
  <si>
    <t>Termometro Digital</t>
  </si>
  <si>
    <t xml:space="preserve">Termometro Digital R.H </t>
  </si>
  <si>
    <t>Termometro Orales C/12. R. H</t>
  </si>
  <si>
    <t>00000917</t>
  </si>
  <si>
    <t>Thiner Galon</t>
  </si>
  <si>
    <t>Thinner Gls.</t>
  </si>
  <si>
    <t>00001702</t>
  </si>
  <si>
    <t>Tijeras ( Dptp Nutricion)</t>
  </si>
  <si>
    <t>Tijera mediana (con Punta)</t>
  </si>
  <si>
    <t>00002913</t>
  </si>
  <si>
    <t>Tirador H.P/ Puertas de Cristal Flotantes</t>
  </si>
  <si>
    <t>00001629</t>
  </si>
  <si>
    <t>Tomacorriente de 15 Amp ( Enchufes Electrico</t>
  </si>
  <si>
    <t>Tomacorriente de 20 Amp. Blancos</t>
  </si>
  <si>
    <t>Toner CF 312 A (CF 382A)</t>
  </si>
  <si>
    <t>00001267</t>
  </si>
  <si>
    <t>Transformador 208/240 24 V. 40 VA</t>
  </si>
  <si>
    <t>Transformador 208/240 24 V. 75 VA</t>
  </si>
  <si>
    <t>Transformadores de aire 220V. A24 V de 40 amp</t>
  </si>
  <si>
    <t>Transformadores de aire 220V. A24 V de 75 amp</t>
  </si>
  <si>
    <t xml:space="preserve">Tripodes para rotafolio ( De Metal) </t>
  </si>
  <si>
    <t>00001963</t>
  </si>
  <si>
    <t>Tuberia conduplex de 1 pie</t>
  </si>
  <si>
    <t>Tuberia conduplex de 3/4 pie</t>
  </si>
  <si>
    <t>00001735</t>
  </si>
  <si>
    <t>Tubo Fluorescentes de 18 amp</t>
  </si>
  <si>
    <t>Tubo P/Maya Ciclonica 1/2 x 20</t>
  </si>
  <si>
    <t>Tubo P/Maya Ciclonica 2  x 20</t>
  </si>
  <si>
    <t>00002909</t>
  </si>
  <si>
    <t>Tubo Poliprepileno 25 mm x 13 .</t>
  </si>
  <si>
    <t>Tubo Polipropileno 20 mm x 13</t>
  </si>
  <si>
    <t>Tubo Polipropileno 32mm x 13</t>
  </si>
  <si>
    <t>Tubo Polipropileno 50 mm. x 13</t>
  </si>
  <si>
    <t>Tubo Polipropileno 63 mm. x 13</t>
  </si>
  <si>
    <t>00002886</t>
  </si>
  <si>
    <t>Union Universal de 3/4.</t>
  </si>
  <si>
    <t>Union Universal PVC 1 x 25 mm.</t>
  </si>
  <si>
    <t>Union Universal PVC 20 mm ..</t>
  </si>
  <si>
    <t>Uniones de Tuberias Dreser PVC de 3/4</t>
  </si>
  <si>
    <t>23/1024</t>
  </si>
  <si>
    <t>UnionUniversal ( 1-1/4 x 32 mm)</t>
  </si>
  <si>
    <t>00002862</t>
  </si>
  <si>
    <t>Valvulas de Seguridad ( LLave de Bola de 1 pulg)</t>
  </si>
  <si>
    <t>Valvulas de Seguridad ( LLave de Bola de 3/4)</t>
  </si>
  <si>
    <t>Varilla de Soldadura</t>
  </si>
  <si>
    <t>00002852</t>
  </si>
  <si>
    <t>27/3/25</t>
  </si>
  <si>
    <t>Kits de determinacion de cloro ph (gest.alim)</t>
  </si>
  <si>
    <t>00001561</t>
  </si>
  <si>
    <t>29/08/2024</t>
  </si>
  <si>
    <t>Zafacon (Malla de Metal p/ oficina)</t>
  </si>
  <si>
    <t xml:space="preserve">                Oscary De jesus</t>
  </si>
  <si>
    <t xml:space="preserve">                 Preparado por:</t>
  </si>
  <si>
    <t>RELACION DE INVENTARIO  MATERIAL GASTABLE AL 31/08/2024</t>
  </si>
  <si>
    <t>TOTAL EN  EXISTENCIA</t>
  </si>
  <si>
    <t>0002409</t>
  </si>
  <si>
    <t>Aislante Termico 7/8 x 6 x 1/2</t>
  </si>
  <si>
    <t>Aislante Termico 7/8 x 6 x 3/8</t>
  </si>
  <si>
    <t>Angular Para Plafones TOP TOP</t>
  </si>
  <si>
    <t>00001576</t>
  </si>
  <si>
    <t>Bandera Dominicana Exterior</t>
  </si>
  <si>
    <t>Bandera Dominicana Interior</t>
  </si>
  <si>
    <t>Bandera Institucional Exterior</t>
  </si>
  <si>
    <t>Bandera Institucional Interior</t>
  </si>
  <si>
    <t>00002779</t>
  </si>
  <si>
    <t>24/07/24</t>
  </si>
  <si>
    <t>Bate de Softball</t>
  </si>
  <si>
    <t>239401</t>
  </si>
  <si>
    <t>Bate Softbol</t>
  </si>
  <si>
    <t>Bateria ( pilas de 3 V. LITHIUM CR 203CE.</t>
  </si>
  <si>
    <t>Bateria ( pilas) 23-A- 12 V.</t>
  </si>
  <si>
    <t>Bateria ( pilas) 27A- 12 V.</t>
  </si>
  <si>
    <t>Bateria Platinum 24F-700</t>
  </si>
  <si>
    <t>Bateria Platinum 48-750</t>
  </si>
  <si>
    <t>00000197</t>
  </si>
  <si>
    <t>Botella de tinta (A 544-Negro)</t>
  </si>
  <si>
    <t>Breaaker Doble Circuito 60 Amp.</t>
  </si>
  <si>
    <t>Breaker 20 Amp Fino THQL General Electric.</t>
  </si>
  <si>
    <t>Breaker 20 amp Grueso  THQL General</t>
  </si>
  <si>
    <t>Breaker Doble Circuito 50 Amp.</t>
  </si>
  <si>
    <t>Breaker Doble Circuito 80 Amp.</t>
  </si>
  <si>
    <t>Breaker Trifacico 50 Amp. THQL General</t>
  </si>
  <si>
    <t>Breaker Trifacico 60 Amp. THQL General</t>
  </si>
  <si>
    <t>Breaker Trifacico 80 Amp. THQLO Geneal E.</t>
  </si>
  <si>
    <t>30/06/2024</t>
  </si>
  <si>
    <t>Caballetes y Accesorio de estudio</t>
  </si>
  <si>
    <t>Cajas para archivar</t>
  </si>
  <si>
    <t>Camisa Color Blanco</t>
  </si>
  <si>
    <t>232301</t>
  </si>
  <si>
    <t>Camisas Manga largas Oxfor Masculino</t>
  </si>
  <si>
    <t>Carpeta (3 Anillos 1)</t>
  </si>
  <si>
    <t>Cartucho de Tóner (CE 255-A Neg.)</t>
  </si>
  <si>
    <t>Cartucho de Tóner (CF 280A Neg.)</t>
  </si>
  <si>
    <t>0000250830/04/24</t>
  </si>
  <si>
    <t>Cemento PVC de 16 Onza</t>
  </si>
  <si>
    <t>Cincel ( Herramienta P/Borde Plano)</t>
  </si>
  <si>
    <t>00002762</t>
  </si>
  <si>
    <t>Cinta Adhesiva P/ Duscto Gris 2 x 60</t>
  </si>
  <si>
    <t>00002759</t>
  </si>
  <si>
    <t>Cinta Antideslizante de Seg. 50.8m.m Negra</t>
  </si>
  <si>
    <t>00002584</t>
  </si>
  <si>
    <t>Cinta P/Ducto Aire Acond. Blanca.</t>
  </si>
  <si>
    <t xml:space="preserve">00002584 </t>
  </si>
  <si>
    <t>Cinta para Ducto Refreg. Gris 50 m/m.</t>
  </si>
  <si>
    <t>00002761</t>
  </si>
  <si>
    <t>Cinta para Sheetrock de Fibra 30 x 2</t>
  </si>
  <si>
    <t>Clavo  XP-24 BX-3 Concreto P/Pistola Electrica</t>
  </si>
  <si>
    <t>Clavo XC-24 BX-3 Concreto P/Pistola Electrica</t>
  </si>
  <si>
    <t>00001946</t>
  </si>
  <si>
    <t>Equineros Metalico 1- 1/4 x 1- 1/4 x 10</t>
  </si>
  <si>
    <t>00002778</t>
  </si>
  <si>
    <t>Equipo protector de softball</t>
  </si>
  <si>
    <t>Espatula P/ Aplicaciones de pintura 2", 3", 4".</t>
  </si>
  <si>
    <t>00002649</t>
  </si>
  <si>
    <t>Filtro de Aire</t>
  </si>
  <si>
    <t>Folders ( 8 1/2x14 Amarillo claro)</t>
  </si>
  <si>
    <t>Folders ( De bolsillo 8 1/2 x 11 Amarillo)</t>
  </si>
  <si>
    <t>Folders (De bolsillo 8 1/2x11 Amarillo)</t>
  </si>
  <si>
    <t>Folders (De bolsillo 8 1/2x11 Azul Claro)</t>
  </si>
  <si>
    <t>Folders (Plástico tipo tijera)</t>
  </si>
  <si>
    <t>00001366</t>
  </si>
  <si>
    <t>Gorras</t>
  </si>
  <si>
    <t>00002780</t>
  </si>
  <si>
    <t>Guantes de softball</t>
  </si>
  <si>
    <t>00002552</t>
  </si>
  <si>
    <t>Indicadores de Documentos.</t>
  </si>
  <si>
    <t>Lampara de Calle Solar Led de 60 W .</t>
  </si>
  <si>
    <t>Lamparas de 40 W.</t>
  </si>
  <si>
    <t>00001492</t>
  </si>
  <si>
    <t>Lija Agua #120</t>
  </si>
  <si>
    <t>00002777</t>
  </si>
  <si>
    <t>Malla de Basquetboll</t>
  </si>
  <si>
    <t>Marcador (Punta gruesa Azul)</t>
  </si>
  <si>
    <t>Marcador (Punta gruesa Negro)</t>
  </si>
  <si>
    <t>Marcador (Punta gruesa Rojo)</t>
  </si>
  <si>
    <t>00002757</t>
  </si>
  <si>
    <t>Masilla para Sheetrook ( Galones)</t>
  </si>
  <si>
    <t>00001831</t>
  </si>
  <si>
    <t>Neverita Termoplastica (Marca Truper)</t>
  </si>
  <si>
    <t>Panel Led Empotrable Circular de 6 W.</t>
  </si>
  <si>
    <t>Paneles Led Empotrable cuadradas de 18 W.</t>
  </si>
  <si>
    <t>Papel de construcción (9x12 Dpto Nutreicion)</t>
  </si>
  <si>
    <t>00002758</t>
  </si>
  <si>
    <t>Pasta de Fundente de Soldaduras</t>
  </si>
  <si>
    <t>Pegamento adhesivo ( 36 gm)</t>
  </si>
  <si>
    <t>Pegamento adhesivo (UHU 40 gm)</t>
  </si>
  <si>
    <t>00002774</t>
  </si>
  <si>
    <t>Pelota de Basketball (Marca wilson)</t>
  </si>
  <si>
    <t>00002775</t>
  </si>
  <si>
    <t>Pelota de Sotball (Marca Franliln)</t>
  </si>
  <si>
    <t>Pelota de voleibol</t>
  </si>
  <si>
    <t>Perfiles " C"  Durmiente  2- 1/2 x 10</t>
  </si>
  <si>
    <t>Perfiles " C" Parales 2-1/2 x 10 P/ Sheerock</t>
  </si>
  <si>
    <t>00002868</t>
  </si>
  <si>
    <t>Pistola de Cilicon 1/2"</t>
  </si>
  <si>
    <t xml:space="preserve">Poloshirt Color Blanco </t>
  </si>
  <si>
    <t>Protector de Hojas de Documentos</t>
  </si>
  <si>
    <t>00001571</t>
  </si>
  <si>
    <t>Resaltadores (Azul claro)</t>
  </si>
  <si>
    <t>Resaltadores (Verde claro)</t>
  </si>
  <si>
    <t>00002755</t>
  </si>
  <si>
    <t>Resina de Poli-Uretano Mezcla</t>
  </si>
  <si>
    <t>00002756</t>
  </si>
  <si>
    <t>Sellador de Uretano Blanco</t>
  </si>
  <si>
    <t>Sellador de Uretano Negro</t>
  </si>
  <si>
    <t>00002772</t>
  </si>
  <si>
    <t>Silbatos de Metal</t>
  </si>
  <si>
    <t>Silicona Anti- Hongo, Transp.</t>
  </si>
  <si>
    <t>Silicona Univ. Trasnp. 23.5 x 7 cm.</t>
  </si>
  <si>
    <t>00001206</t>
  </si>
  <si>
    <t>Sujetador de hojas (En Plástico)</t>
  </si>
  <si>
    <t>00002501</t>
  </si>
  <si>
    <t>Teflon 1 Pulg. X 250</t>
  </si>
  <si>
    <t>Tijera (Sin Punta)</t>
  </si>
  <si>
    <t>00002863</t>
  </si>
  <si>
    <t>Tijera de Hojalateria</t>
  </si>
  <si>
    <t>31/12/2017</t>
  </si>
  <si>
    <t xml:space="preserve">Toner CF 532 A (304A) </t>
  </si>
  <si>
    <t>00001599</t>
  </si>
  <si>
    <t>T-Shirt( blanco, negro, rojo, azul)</t>
  </si>
  <si>
    <t>00002781</t>
  </si>
  <si>
    <t xml:space="preserve">Uniformes Deportivos </t>
  </si>
  <si>
    <t>RELACION DE INVENTARIO  MATERIAL GASTABLE AL 31/07/2024</t>
  </si>
  <si>
    <t>Malla de Basketball</t>
  </si>
  <si>
    <t>Polo-Shirt Azul Marino (Logo Inabie)</t>
  </si>
  <si>
    <t>Sobre manila ( 10 x 13, Blancos)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</si>
</sst>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(* #,##0.00_);_(* \(#,##0.00\);_(* &quot;-&quot;??_);_(@_)"/>
    <numFmt numFmtId="164" formatCode="_-* #,##0.00_-;\-* #,##0.00_-;_-* &quot;-&quot;??_-;_-@_-"/>
    <numFmt numFmtId="165" formatCode="#,##0.00;[Red]#,##0.00"/>
    <numFmt numFmtId="166" formatCode="dd/mm/yy;@"/>
    <numFmt numFmtId="167" formatCode="#,##0;[Red]#,##0"/>
    <numFmt numFmtId="168" formatCode="_-* #,##0.00\ _€_-;\-* #,##0.00\ _€_-;_-* &quot;-&quot;??\ _€_-;_-@_-"/>
    <numFmt numFmtId="169" formatCode="#,##0.000;[Red]#,##0.000"/>
    <numFmt numFmtId="170" formatCode="0&quot;.&quot;0&quot;.&quot;0&quot;.&quot;0&quot;.&quot;00"/>
  </numFmts>
  <fonts count="5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Palatino Linotype"/>
      <family val="1"/>
    </font>
    <font>
      <b/>
      <sz val="12"/>
      <name val="Palatino Linotype"/>
      <family val="1"/>
    </font>
    <font>
      <b/>
      <sz val="12"/>
      <color theme="1"/>
      <name val="Palatino Linotype"/>
      <family val="1"/>
    </font>
    <font>
      <sz val="12"/>
      <name val="Aptos Narrow"/>
      <family val="2"/>
      <scheme val="minor"/>
    </font>
    <font>
      <sz val="12"/>
      <name val="Palatino Linotype"/>
      <family val="1"/>
    </font>
    <font>
      <sz val="12"/>
      <color theme="1"/>
      <name val="Aptos Narrow"/>
      <family val="2"/>
      <scheme val="minor"/>
    </font>
    <font>
      <sz val="12"/>
      <color rgb="FF0000FF"/>
      <name val="Palatino Linotype"/>
      <family val="1"/>
    </font>
    <font>
      <sz val="12"/>
      <color rgb="FF2A3DF6"/>
      <name val="Palatino Linotype"/>
      <family val="1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color theme="1"/>
      <name val="Aptos Narrow"/>
      <family val="2"/>
      <scheme val="minor"/>
    </font>
    <font>
      <sz val="11"/>
      <color theme="1"/>
      <name val="Palatino Linotype"/>
      <family val="1"/>
    </font>
    <font>
      <b/>
      <sz val="14"/>
      <color theme="1"/>
      <name val="Palatino Linotype"/>
      <family val="1"/>
    </font>
    <font>
      <b/>
      <sz val="9"/>
      <name val="Palatino Linotype"/>
      <family val="1"/>
    </font>
    <font>
      <sz val="11"/>
      <name val="Palatino Linotype"/>
      <family val="1"/>
    </font>
    <font>
      <sz val="14"/>
      <color theme="1"/>
      <name val="Palatino Linotype"/>
      <family val="1"/>
    </font>
    <font>
      <sz val="12"/>
      <color rgb="FF000000"/>
      <name val="Palatino Linotype"/>
      <family val="1"/>
    </font>
    <font>
      <sz val="14"/>
      <name val="Palatino Linotype"/>
      <family val="1"/>
    </font>
    <font>
      <b/>
      <sz val="13"/>
      <name val="Palatino Linotype"/>
      <family val="1"/>
    </font>
    <font>
      <b/>
      <sz val="11"/>
      <color theme="1"/>
      <name val="Palatino Linotype"/>
      <family val="1"/>
    </font>
    <font>
      <sz val="10"/>
      <name val="Palatino Linotype"/>
      <family val="1"/>
    </font>
    <font>
      <b/>
      <sz val="11"/>
      <name val="Palatino Linotype"/>
      <family val="1"/>
    </font>
    <font>
      <b/>
      <sz val="14"/>
      <name val="Palatino Linotype"/>
      <family val="1"/>
    </font>
    <font>
      <sz val="24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11"/>
      <color rgb="FF0F1EB1"/>
      <name val="Palatino Linotype"/>
      <family val="1"/>
    </font>
    <font>
      <b/>
      <i/>
      <sz val="11"/>
      <color theme="1"/>
      <name val="Aptos Narrow"/>
      <family val="2"/>
      <scheme val="minor"/>
    </font>
    <font>
      <sz val="10"/>
      <color theme="1"/>
      <name val="Palatino Linotype"/>
      <family val="1"/>
    </font>
    <font>
      <sz val="12"/>
      <color rgb="FF0F1EB1"/>
      <name val="Palatino Linotype"/>
      <family val="1"/>
    </font>
    <font>
      <b/>
      <sz val="16"/>
      <color theme="1"/>
      <name val="Palatino Linotype"/>
      <family val="1"/>
    </font>
    <font>
      <b/>
      <sz val="26"/>
      <color rgb="FFFF0000"/>
      <name val="Aptos Narrow"/>
      <family val="2"/>
      <scheme val="minor"/>
    </font>
    <font>
      <sz val="12"/>
      <color rgb="FF0B44B5"/>
      <name val="Palatino Linotype"/>
      <family val="1"/>
    </font>
    <font>
      <sz val="12"/>
      <color rgb="FF0B44B5"/>
      <name val="Aptos Narrow"/>
      <family val="2"/>
      <scheme val="minor"/>
    </font>
    <font>
      <sz val="8"/>
      <name val="Palatino Linotype"/>
      <family val="1"/>
    </font>
    <font>
      <sz val="11"/>
      <color rgb="FF000000"/>
      <name val="Palatino Linotype"/>
      <family val="1"/>
    </font>
    <font>
      <sz val="8"/>
      <name val="Aptos Narrow"/>
      <family val="2"/>
      <scheme val="minor"/>
    </font>
    <font>
      <sz val="11"/>
      <color rgb="FFFF0000"/>
      <name val="Palatino Linotype"/>
      <family val="1"/>
    </font>
    <font>
      <b/>
      <sz val="11"/>
      <color theme="1"/>
      <name val="Aptos Narrow"/>
      <scheme val="minor"/>
    </font>
    <font>
      <sz val="12"/>
      <color theme="1"/>
      <name val="Aptos Narrow"/>
      <scheme val="minor"/>
    </font>
    <font>
      <sz val="12"/>
      <name val="Aptos Narrow"/>
      <scheme val="minor"/>
    </font>
    <font>
      <sz val="12"/>
      <color rgb="FFFF0000"/>
      <name val="Aptos Narrow"/>
      <scheme val="minor"/>
    </font>
    <font>
      <sz val="12"/>
      <color rgb="FF00B0F0"/>
      <name val="Aptos Narrow"/>
      <scheme val="minor"/>
    </font>
    <font>
      <sz val="11"/>
      <color theme="1"/>
      <name val="Aptos Narrow"/>
      <scheme val="minor"/>
    </font>
    <font>
      <sz val="12"/>
      <color rgb="FF002060"/>
      <name val="Palatino Linotype"/>
      <family val="1"/>
    </font>
    <font>
      <sz val="12"/>
      <color rgb="FFFF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4"/>
      <color rgb="FF000000"/>
      <name val="Palatino Linotype"/>
      <charset val="1"/>
    </font>
    <font>
      <sz val="11"/>
      <color rgb="FF000000"/>
      <name val="Palatino Linotype"/>
      <charset val="1"/>
    </font>
    <font>
      <sz val="12"/>
      <color rgb="FF000000"/>
      <name val="Palatino Linotype"/>
      <charset val="1"/>
    </font>
    <font>
      <sz val="9"/>
      <color theme="1"/>
      <name val="Palatino Linotype"/>
      <family val="1"/>
    </font>
    <font>
      <sz val="8"/>
      <color theme="1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168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551">
    <xf numFmtId="0" fontId="0" fillId="0" borderId="0" xfId="0"/>
    <xf numFmtId="0" fontId="0" fillId="2" borderId="0" xfId="0" applyFill="1"/>
    <xf numFmtId="167" fontId="0" fillId="0" borderId="0" xfId="0" applyNumberFormat="1"/>
    <xf numFmtId="168" fontId="8" fillId="0" borderId="0" xfId="1" applyFont="1" applyFill="1" applyBorder="1" applyAlignment="1"/>
    <xf numFmtId="0" fontId="8" fillId="0" borderId="0" xfId="0" applyFont="1"/>
    <xf numFmtId="4" fontId="8" fillId="0" borderId="0" xfId="0" applyNumberFormat="1" applyFont="1"/>
    <xf numFmtId="4" fontId="0" fillId="0" borderId="0" xfId="0" applyNumberFormat="1"/>
    <xf numFmtId="4" fontId="11" fillId="0" borderId="0" xfId="0" applyNumberFormat="1" applyFont="1"/>
    <xf numFmtId="0" fontId="13" fillId="0" borderId="0" xfId="4" applyFont="1" applyAlignment="1">
      <alignment vertical="center"/>
    </xf>
    <xf numFmtId="0" fontId="13" fillId="0" borderId="0" xfId="4" applyFont="1" applyAlignment="1">
      <alignment horizontal="center" vertical="center"/>
    </xf>
    <xf numFmtId="49" fontId="14" fillId="0" borderId="0" xfId="4" applyNumberFormat="1" applyFont="1" applyAlignment="1">
      <alignment vertical="center" wrapText="1"/>
    </xf>
    <xf numFmtId="0" fontId="14" fillId="0" borderId="0" xfId="4" applyFont="1" applyAlignment="1">
      <alignment horizontal="center" vertical="center" wrapText="1"/>
    </xf>
    <xf numFmtId="0" fontId="14" fillId="0" borderId="0" xfId="4" applyFont="1" applyAlignment="1">
      <alignment horizontal="center" vertical="center"/>
    </xf>
    <xf numFmtId="0" fontId="13" fillId="0" borderId="0" xfId="4" applyFont="1" applyAlignment="1">
      <alignment horizontal="left" vertical="center"/>
    </xf>
    <xf numFmtId="0" fontId="8" fillId="0" borderId="0" xfId="0" applyFont="1" applyAlignment="1">
      <alignment horizontal="left"/>
    </xf>
    <xf numFmtId="0" fontId="14" fillId="0" borderId="0" xfId="4" applyFont="1" applyAlignment="1">
      <alignment vertical="center"/>
    </xf>
    <xf numFmtId="0" fontId="15" fillId="0" borderId="0" xfId="0" applyFont="1"/>
    <xf numFmtId="4" fontId="15" fillId="0" borderId="0" xfId="0" applyNumberFormat="1" applyFont="1"/>
    <xf numFmtId="0" fontId="17" fillId="2" borderId="10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18" fillId="0" borderId="12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43" fontId="18" fillId="0" borderId="12" xfId="3" applyFont="1" applyFill="1" applyBorder="1" applyAlignment="1" applyProtection="1">
      <alignment horizontal="center" vertical="center" wrapText="1"/>
    </xf>
    <xf numFmtId="49" fontId="16" fillId="0" borderId="20" xfId="0" applyNumberFormat="1" applyFont="1" applyBorder="1" applyAlignment="1">
      <alignment horizontal="center" wrapText="1"/>
    </xf>
    <xf numFmtId="49" fontId="19" fillId="0" borderId="13" xfId="0" applyNumberFormat="1" applyFont="1" applyBorder="1" applyAlignment="1">
      <alignment horizontal="center" vertical="center"/>
    </xf>
    <xf numFmtId="166" fontId="19" fillId="0" borderId="14" xfId="0" applyNumberFormat="1" applyFont="1" applyBorder="1" applyAlignment="1">
      <alignment horizontal="center" vertical="center" wrapText="1"/>
    </xf>
    <xf numFmtId="0" fontId="20" fillId="0" borderId="14" xfId="2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3" fontId="3" fillId="0" borderId="14" xfId="2" applyNumberFormat="1" applyFont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43" fontId="3" fillId="0" borderId="15" xfId="3" applyFont="1" applyFill="1" applyBorder="1" applyAlignment="1">
      <alignment horizontal="center" vertical="center"/>
    </xf>
    <xf numFmtId="43" fontId="8" fillId="2" borderId="0" xfId="3" applyFont="1" applyFill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wrapText="1"/>
    </xf>
    <xf numFmtId="49" fontId="19" fillId="0" borderId="17" xfId="0" applyNumberFormat="1" applyFont="1" applyBorder="1" applyAlignment="1">
      <alignment horizontal="center" vertical="center"/>
    </xf>
    <xf numFmtId="166" fontId="19" fillId="0" borderId="18" xfId="0" applyNumberFormat="1" applyFont="1" applyBorder="1" applyAlignment="1">
      <alignment horizontal="center" vertical="center" wrapText="1"/>
    </xf>
    <xf numFmtId="0" fontId="20" fillId="0" borderId="18" xfId="2" applyFont="1" applyBorder="1" applyAlignment="1">
      <alignment horizontal="left" vertical="center"/>
    </xf>
    <xf numFmtId="0" fontId="21" fillId="0" borderId="18" xfId="0" applyFont="1" applyBorder="1" applyAlignment="1">
      <alignment horizontal="center" vertical="center"/>
    </xf>
    <xf numFmtId="3" fontId="3" fillId="0" borderId="18" xfId="2" applyNumberFormat="1" applyFont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43" fontId="3" fillId="0" borderId="19" xfId="3" applyFont="1" applyFill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43" fontId="8" fillId="0" borderId="0" xfId="3" applyFont="1" applyFill="1" applyBorder="1" applyAlignment="1">
      <alignment horizontal="center" vertical="center"/>
    </xf>
    <xf numFmtId="0" fontId="20" fillId="0" borderId="18" xfId="2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  <xf numFmtId="0" fontId="20" fillId="0" borderId="18" xfId="2" applyFont="1" applyBorder="1" applyAlignment="1">
      <alignment vertical="center" wrapText="1"/>
    </xf>
    <xf numFmtId="0" fontId="20" fillId="0" borderId="18" xfId="2" applyFont="1" applyBorder="1" applyAlignment="1">
      <alignment vertical="center"/>
    </xf>
    <xf numFmtId="0" fontId="22" fillId="0" borderId="18" xfId="2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3" fontId="7" fillId="0" borderId="18" xfId="2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wrapText="1"/>
    </xf>
    <xf numFmtId="0" fontId="22" fillId="0" borderId="18" xfId="2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12" fontId="3" fillId="0" borderId="18" xfId="2" applyNumberFormat="1" applyFont="1" applyBorder="1" applyAlignment="1">
      <alignment horizontal="center" vertical="center"/>
    </xf>
    <xf numFmtId="0" fontId="22" fillId="0" borderId="18" xfId="2" applyFont="1" applyBorder="1" applyAlignment="1">
      <alignment vertical="center"/>
    </xf>
    <xf numFmtId="0" fontId="22" fillId="0" borderId="18" xfId="2" applyFont="1" applyBorder="1" applyAlignment="1">
      <alignment vertical="center" wrapText="1"/>
    </xf>
    <xf numFmtId="49" fontId="16" fillId="0" borderId="17" xfId="0" applyNumberFormat="1" applyFont="1" applyBorder="1" applyAlignment="1">
      <alignment horizontal="center" vertical="center"/>
    </xf>
    <xf numFmtId="166" fontId="16" fillId="0" borderId="18" xfId="0" applyNumberFormat="1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/>
    </xf>
    <xf numFmtId="49" fontId="16" fillId="2" borderId="17" xfId="0" applyNumberFormat="1" applyFont="1" applyFill="1" applyBorder="1" applyAlignment="1">
      <alignment horizontal="center" vertical="center"/>
    </xf>
    <xf numFmtId="166" fontId="16" fillId="2" borderId="18" xfId="0" applyNumberFormat="1" applyFont="1" applyFill="1" applyBorder="1" applyAlignment="1">
      <alignment horizontal="center" vertical="center" wrapText="1"/>
    </xf>
    <xf numFmtId="0" fontId="20" fillId="2" borderId="18" xfId="2" applyFont="1" applyFill="1" applyBorder="1" applyAlignment="1">
      <alignment horizontal="left" vertical="center" wrapText="1"/>
    </xf>
    <xf numFmtId="0" fontId="21" fillId="2" borderId="18" xfId="0" applyFont="1" applyFill="1" applyBorder="1" applyAlignment="1">
      <alignment horizontal="center" vertical="center"/>
    </xf>
    <xf numFmtId="3" fontId="3" fillId="2" borderId="18" xfId="2" applyNumberFormat="1" applyFont="1" applyFill="1" applyBorder="1" applyAlignment="1">
      <alignment horizontal="center" vertical="center"/>
    </xf>
    <xf numFmtId="165" fontId="9" fillId="2" borderId="18" xfId="0" applyNumberFormat="1" applyFont="1" applyFill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 wrapText="1"/>
    </xf>
    <xf numFmtId="165" fontId="10" fillId="0" borderId="18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0" fontId="4" fillId="0" borderId="0" xfId="4" applyFont="1" applyAlignment="1">
      <alignment vertical="center"/>
    </xf>
    <xf numFmtId="0" fontId="4" fillId="0" borderId="0" xfId="4" applyFont="1" applyAlignment="1">
      <alignment horizontal="center" vertical="center" wrapText="1"/>
    </xf>
    <xf numFmtId="0" fontId="16" fillId="0" borderId="0" xfId="0" applyFont="1"/>
    <xf numFmtId="49" fontId="25" fillId="0" borderId="0" xfId="4" applyNumberFormat="1" applyFont="1" applyAlignment="1">
      <alignment vertical="center" wrapText="1"/>
    </xf>
    <xf numFmtId="0" fontId="25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3" fontId="25" fillId="0" borderId="0" xfId="4" applyNumberFormat="1" applyFont="1" applyAlignment="1">
      <alignment vertical="center" wrapText="1"/>
    </xf>
    <xf numFmtId="164" fontId="16" fillId="0" borderId="0" xfId="0" applyNumberFormat="1" applyFont="1"/>
    <xf numFmtId="0" fontId="25" fillId="0" borderId="0" xfId="4" applyFont="1" applyAlignment="1">
      <alignment vertical="center" wrapText="1"/>
    </xf>
    <xf numFmtId="0" fontId="26" fillId="0" borderId="0" xfId="4" applyFont="1" applyAlignment="1">
      <alignment vertical="center"/>
    </xf>
    <xf numFmtId="0" fontId="7" fillId="0" borderId="7" xfId="4" applyFont="1" applyBorder="1" applyAlignment="1">
      <alignment vertical="center" wrapText="1"/>
    </xf>
    <xf numFmtId="0" fontId="25" fillId="0" borderId="7" xfId="4" applyFont="1" applyBorder="1" applyAlignment="1">
      <alignment vertical="center" wrapText="1"/>
    </xf>
    <xf numFmtId="0" fontId="26" fillId="0" borderId="0" xfId="4" applyFont="1" applyAlignment="1">
      <alignment horizontal="left" vertical="center"/>
    </xf>
    <xf numFmtId="0" fontId="19" fillId="0" borderId="0" xfId="4" applyFont="1" applyAlignment="1">
      <alignment vertical="center"/>
    </xf>
    <xf numFmtId="0" fontId="19" fillId="0" borderId="0" xfId="4" applyFont="1" applyAlignment="1">
      <alignment horizontal="left" vertical="center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center"/>
    </xf>
    <xf numFmtId="0" fontId="27" fillId="2" borderId="0" xfId="5" applyFont="1" applyFill="1" applyAlignment="1">
      <alignment horizontal="center" vertical="center" wrapText="1"/>
    </xf>
    <xf numFmtId="0" fontId="4" fillId="3" borderId="22" xfId="5" applyFont="1" applyFill="1" applyBorder="1" applyAlignment="1">
      <alignment horizontal="center" vertical="center" wrapText="1"/>
    </xf>
    <xf numFmtId="0" fontId="4" fillId="3" borderId="23" xfId="5" applyFont="1" applyFill="1" applyBorder="1" applyAlignment="1">
      <alignment horizontal="center" vertical="center" wrapText="1"/>
    </xf>
    <xf numFmtId="0" fontId="4" fillId="3" borderId="1" xfId="5" applyFont="1" applyFill="1" applyBorder="1" applyAlignment="1">
      <alignment horizontal="center" vertical="center" wrapText="1"/>
    </xf>
    <xf numFmtId="0" fontId="4" fillId="3" borderId="12" xfId="5" applyFont="1" applyFill="1" applyBorder="1" applyAlignment="1">
      <alignment horizontal="center" vertical="center" wrapText="1"/>
    </xf>
    <xf numFmtId="0" fontId="4" fillId="2" borderId="0" xfId="5" applyFont="1" applyFill="1" applyAlignment="1">
      <alignment horizontal="center" vertical="center" wrapText="1"/>
    </xf>
    <xf numFmtId="49" fontId="28" fillId="0" borderId="22" xfId="0" applyNumberFormat="1" applyFont="1" applyBorder="1" applyAlignment="1">
      <alignment horizontal="center" wrapText="1"/>
    </xf>
    <xf numFmtId="49" fontId="29" fillId="0" borderId="3" xfId="0" applyNumberFormat="1" applyFont="1" applyBorder="1" applyAlignment="1">
      <alignment horizontal="center" wrapText="1"/>
    </xf>
    <xf numFmtId="49" fontId="4" fillId="0" borderId="13" xfId="5" applyNumberFormat="1" applyFont="1" applyBorder="1" applyAlignment="1">
      <alignment horizontal="center" vertical="center" wrapText="1"/>
    </xf>
    <xf numFmtId="17" fontId="7" fillId="0" borderId="14" xfId="5" applyNumberFormat="1" applyFont="1" applyBorder="1" applyAlignment="1">
      <alignment horizontal="center" vertical="center" wrapText="1"/>
    </xf>
    <xf numFmtId="0" fontId="7" fillId="0" borderId="14" xfId="5" applyFont="1" applyBorder="1" applyAlignment="1">
      <alignment vertical="center" wrapText="1"/>
    </xf>
    <xf numFmtId="0" fontId="16" fillId="0" borderId="14" xfId="5" applyFont="1" applyBorder="1" applyAlignment="1">
      <alignment horizontal="center" vertical="center"/>
    </xf>
    <xf numFmtId="2" fontId="30" fillId="0" borderId="14" xfId="0" applyNumberFormat="1" applyFont="1" applyBorder="1"/>
    <xf numFmtId="2" fontId="16" fillId="0" borderId="15" xfId="0" applyNumberFormat="1" applyFont="1" applyBorder="1"/>
    <xf numFmtId="2" fontId="16" fillId="2" borderId="0" xfId="0" applyNumberFormat="1" applyFont="1" applyFill="1"/>
    <xf numFmtId="0" fontId="31" fillId="0" borderId="13" xfId="0" applyFont="1" applyBorder="1"/>
    <xf numFmtId="0" fontId="0" fillId="0" borderId="14" xfId="0" applyBorder="1"/>
    <xf numFmtId="0" fontId="0" fillId="0" borderId="15" xfId="0" applyBorder="1"/>
    <xf numFmtId="49" fontId="4" fillId="0" borderId="17" xfId="5" applyNumberFormat="1" applyFont="1" applyBorder="1" applyAlignment="1">
      <alignment horizontal="center" vertical="center" wrapText="1"/>
    </xf>
    <xf numFmtId="170" fontId="7" fillId="2" borderId="18" xfId="5" applyNumberFormat="1" applyFont="1" applyFill="1" applyBorder="1" applyAlignment="1">
      <alignment horizontal="center" vertical="center" wrapText="1"/>
    </xf>
    <xf numFmtId="17" fontId="7" fillId="0" borderId="18" xfId="5" applyNumberFormat="1" applyFont="1" applyBorder="1" applyAlignment="1">
      <alignment horizontal="center" vertical="center" wrapText="1"/>
    </xf>
    <xf numFmtId="0" fontId="7" fillId="0" borderId="18" xfId="5" applyFont="1" applyBorder="1" applyAlignment="1">
      <alignment vertical="center" wrapText="1"/>
    </xf>
    <xf numFmtId="0" fontId="16" fillId="0" borderId="18" xfId="5" applyFont="1" applyBorder="1" applyAlignment="1">
      <alignment horizontal="center" vertical="center"/>
    </xf>
    <xf numFmtId="2" fontId="30" fillId="0" borderId="18" xfId="0" applyNumberFormat="1" applyFont="1" applyBorder="1"/>
    <xf numFmtId="2" fontId="16" fillId="0" borderId="19" xfId="0" applyNumberFormat="1" applyFont="1" applyBorder="1"/>
    <xf numFmtId="0" fontId="31" fillId="0" borderId="17" xfId="0" applyFont="1" applyBorder="1"/>
    <xf numFmtId="0" fontId="0" fillId="0" borderId="18" xfId="0" applyBorder="1"/>
    <xf numFmtId="0" fontId="0" fillId="0" borderId="19" xfId="0" applyBorder="1"/>
    <xf numFmtId="0" fontId="31" fillId="0" borderId="24" xfId="0" applyFont="1" applyBorder="1"/>
    <xf numFmtId="0" fontId="0" fillId="0" borderId="25" xfId="0" applyBorder="1"/>
    <xf numFmtId="0" fontId="0" fillId="0" borderId="26" xfId="0" applyBorder="1"/>
    <xf numFmtId="0" fontId="2" fillId="0" borderId="0" xfId="0" applyFont="1"/>
    <xf numFmtId="0" fontId="16" fillId="2" borderId="18" xfId="5" applyFont="1" applyFill="1" applyBorder="1" applyAlignment="1">
      <alignment horizontal="center" vertical="center"/>
    </xf>
    <xf numFmtId="49" fontId="16" fillId="0" borderId="18" xfId="5" applyNumberFormat="1" applyFont="1" applyBorder="1" applyAlignment="1">
      <alignment horizontal="center" vertical="center"/>
    </xf>
    <xf numFmtId="166" fontId="7" fillId="2" borderId="18" xfId="5" applyNumberFormat="1" applyFont="1" applyFill="1" applyBorder="1" applyAlignment="1">
      <alignment horizontal="center" vertical="center" wrapText="1"/>
    </xf>
    <xf numFmtId="0" fontId="16" fillId="0" borderId="18" xfId="5" applyFont="1" applyBorder="1" applyAlignment="1">
      <alignment vertical="center"/>
    </xf>
    <xf numFmtId="0" fontId="16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horizontal="center" vertical="center"/>
    </xf>
    <xf numFmtId="15" fontId="7" fillId="2" borderId="18" xfId="5" applyNumberFormat="1" applyFont="1" applyFill="1" applyBorder="1" applyAlignment="1">
      <alignment horizontal="center" vertical="center" wrapText="1"/>
    </xf>
    <xf numFmtId="49" fontId="4" fillId="2" borderId="17" xfId="5" applyNumberFormat="1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vertical="center" wrapText="1"/>
    </xf>
    <xf numFmtId="0" fontId="16" fillId="2" borderId="18" xfId="0" applyFont="1" applyFill="1" applyBorder="1" applyAlignment="1">
      <alignment horizontal="center" vertical="center"/>
    </xf>
    <xf numFmtId="0" fontId="32" fillId="0" borderId="18" xfId="5" applyFont="1" applyBorder="1" applyAlignment="1">
      <alignment vertical="center"/>
    </xf>
    <xf numFmtId="0" fontId="3" fillId="2" borderId="18" xfId="5" applyFont="1" applyFill="1" applyBorder="1" applyAlignment="1">
      <alignment horizontal="center" vertical="center"/>
    </xf>
    <xf numFmtId="0" fontId="32" fillId="2" borderId="18" xfId="5" applyFont="1" applyFill="1" applyBorder="1" applyAlignment="1">
      <alignment vertical="center"/>
    </xf>
    <xf numFmtId="0" fontId="25" fillId="2" borderId="18" xfId="5" applyFont="1" applyFill="1" applyBorder="1" applyAlignment="1">
      <alignment vertical="center"/>
    </xf>
    <xf numFmtId="0" fontId="19" fillId="2" borderId="18" xfId="5" applyFont="1" applyFill="1" applyBorder="1" applyAlignment="1">
      <alignment horizontal="center" vertical="center"/>
    </xf>
    <xf numFmtId="2" fontId="33" fillId="2" borderId="18" xfId="5" applyNumberFormat="1" applyFont="1" applyFill="1" applyBorder="1" applyAlignment="1">
      <alignment horizontal="right"/>
    </xf>
    <xf numFmtId="49" fontId="4" fillId="2" borderId="24" xfId="5" applyNumberFormat="1" applyFont="1" applyFill="1" applyBorder="1" applyAlignment="1">
      <alignment horizontal="center" vertical="center" wrapText="1"/>
    </xf>
    <xf numFmtId="170" fontId="7" fillId="2" borderId="25" xfId="5" applyNumberFormat="1" applyFont="1" applyFill="1" applyBorder="1" applyAlignment="1">
      <alignment horizontal="center" vertical="center" wrapText="1"/>
    </xf>
    <xf numFmtId="166" fontId="7" fillId="2" borderId="25" xfId="5" applyNumberFormat="1" applyFont="1" applyFill="1" applyBorder="1" applyAlignment="1">
      <alignment horizontal="center" vertical="center" wrapText="1"/>
    </xf>
    <xf numFmtId="0" fontId="32" fillId="2" borderId="25" xfId="5" applyFont="1" applyFill="1" applyBorder="1" applyAlignment="1">
      <alignment vertical="center"/>
    </xf>
    <xf numFmtId="0" fontId="19" fillId="2" borderId="25" xfId="5" applyFont="1" applyFill="1" applyBorder="1" applyAlignment="1">
      <alignment horizontal="center" vertical="center"/>
    </xf>
    <xf numFmtId="2" fontId="33" fillId="2" borderId="25" xfId="5" applyNumberFormat="1" applyFont="1" applyFill="1" applyBorder="1" applyAlignment="1">
      <alignment horizontal="right"/>
    </xf>
    <xf numFmtId="2" fontId="16" fillId="0" borderId="26" xfId="0" applyNumberFormat="1" applyFont="1" applyBorder="1"/>
    <xf numFmtId="4" fontId="34" fillId="4" borderId="21" xfId="0" applyNumberFormat="1" applyFont="1" applyFill="1" applyBorder="1" applyAlignment="1">
      <alignment horizontal="center" vertical="center"/>
    </xf>
    <xf numFmtId="4" fontId="34" fillId="2" borderId="0" xfId="0" applyNumberFormat="1" applyFont="1" applyFill="1" applyAlignment="1">
      <alignment horizontal="center" vertical="center"/>
    </xf>
    <xf numFmtId="0" fontId="16" fillId="0" borderId="7" xfId="0" applyFont="1" applyBorder="1"/>
    <xf numFmtId="0" fontId="0" fillId="0" borderId="7" xfId="0" applyBorder="1"/>
    <xf numFmtId="0" fontId="24" fillId="0" borderId="0" xfId="0" applyFont="1" applyAlignment="1">
      <alignment horizontal="left" wrapText="1"/>
    </xf>
    <xf numFmtId="0" fontId="24" fillId="0" borderId="0" xfId="0" applyFont="1"/>
    <xf numFmtId="2" fontId="10" fillId="0" borderId="18" xfId="0" applyNumberFormat="1" applyFont="1" applyBorder="1" applyAlignment="1">
      <alignment horizontal="center" vertical="center"/>
    </xf>
    <xf numFmtId="43" fontId="24" fillId="0" borderId="30" xfId="0" applyNumberFormat="1" applyFont="1" applyBorder="1"/>
    <xf numFmtId="49" fontId="19" fillId="0" borderId="31" xfId="0" applyNumberFormat="1" applyFont="1" applyBorder="1" applyAlignment="1">
      <alignment horizontal="center" vertical="center"/>
    </xf>
    <xf numFmtId="166" fontId="19" fillId="0" borderId="32" xfId="0" applyNumberFormat="1" applyFont="1" applyBorder="1" applyAlignment="1">
      <alignment horizontal="center" vertical="center" wrapText="1"/>
    </xf>
    <xf numFmtId="0" fontId="20" fillId="0" borderId="32" xfId="2" applyFont="1" applyBorder="1" applyAlignment="1">
      <alignment vertical="center"/>
    </xf>
    <xf numFmtId="0" fontId="21" fillId="0" borderId="32" xfId="0" applyFont="1" applyBorder="1" applyAlignment="1">
      <alignment horizontal="center" vertical="center"/>
    </xf>
    <xf numFmtId="3" fontId="3" fillId="0" borderId="32" xfId="2" applyNumberFormat="1" applyFont="1" applyBorder="1" applyAlignment="1">
      <alignment horizontal="center" vertical="center"/>
    </xf>
    <xf numFmtId="165" fontId="9" fillId="0" borderId="32" xfId="0" applyNumberFormat="1" applyFont="1" applyBorder="1" applyAlignment="1">
      <alignment horizontal="center" vertical="center"/>
    </xf>
    <xf numFmtId="43" fontId="3" fillId="0" borderId="33" xfId="3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4" fillId="3" borderId="38" xfId="2" applyFont="1" applyFill="1" applyBorder="1" applyAlignment="1">
      <alignment horizontal="center" vertical="center" wrapText="1"/>
    </xf>
    <xf numFmtId="0" fontId="5" fillId="3" borderId="38" xfId="2" applyFont="1" applyFill="1" applyBorder="1" applyAlignment="1">
      <alignment horizontal="center" vertical="center" wrapText="1"/>
    </xf>
    <xf numFmtId="165" fontId="4" fillId="3" borderId="38" xfId="3" applyNumberFormat="1" applyFont="1" applyFill="1" applyBorder="1" applyAlignment="1" applyProtection="1">
      <alignment horizontal="center" vertical="center" wrapText="1"/>
    </xf>
    <xf numFmtId="4" fontId="4" fillId="3" borderId="39" xfId="3" applyNumberFormat="1" applyFont="1" applyFill="1" applyBorder="1" applyAlignment="1" applyProtection="1">
      <alignment horizontal="center" vertical="center" wrapText="1"/>
    </xf>
    <xf numFmtId="4" fontId="5" fillId="0" borderId="45" xfId="1" applyNumberFormat="1" applyFont="1" applyFill="1" applyBorder="1" applyAlignment="1">
      <alignment vertical="center"/>
    </xf>
    <xf numFmtId="49" fontId="6" fillId="0" borderId="34" xfId="0" applyNumberFormat="1" applyFont="1" applyBorder="1" applyAlignment="1">
      <alignment horizontal="left" wrapText="1"/>
    </xf>
    <xf numFmtId="49" fontId="7" fillId="0" borderId="40" xfId="0" applyNumberFormat="1" applyFont="1" applyBorder="1" applyAlignment="1">
      <alignment horizontal="left" vertical="center"/>
    </xf>
    <xf numFmtId="166" fontId="7" fillId="0" borderId="41" xfId="0" applyNumberFormat="1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167" fontId="7" fillId="0" borderId="41" xfId="0" applyNumberFormat="1" applyFont="1" applyBorder="1" applyAlignment="1">
      <alignment horizontal="left" vertical="center"/>
    </xf>
    <xf numFmtId="165" fontId="36" fillId="0" borderId="41" xfId="1" applyNumberFormat="1" applyFont="1" applyFill="1" applyBorder="1" applyAlignment="1">
      <alignment horizontal="left" vertical="center"/>
    </xf>
    <xf numFmtId="4" fontId="3" fillId="0" borderId="42" xfId="0" applyNumberFormat="1" applyFont="1" applyBorder="1" applyAlignment="1">
      <alignment horizontal="left"/>
    </xf>
    <xf numFmtId="49" fontId="6" fillId="0" borderId="16" xfId="0" applyNumberFormat="1" applyFont="1" applyBorder="1" applyAlignment="1">
      <alignment horizontal="left" wrapText="1"/>
    </xf>
    <xf numFmtId="49" fontId="7" fillId="0" borderId="43" xfId="0" applyNumberFormat="1" applyFont="1" applyBorder="1" applyAlignment="1">
      <alignment horizontal="left" vertical="center"/>
    </xf>
    <xf numFmtId="166" fontId="7" fillId="0" borderId="35" xfId="0" applyNumberFormat="1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167" fontId="7" fillId="0" borderId="35" xfId="0" applyNumberFormat="1" applyFont="1" applyBorder="1" applyAlignment="1">
      <alignment horizontal="left" vertical="center"/>
    </xf>
    <xf numFmtId="165" fontId="36" fillId="0" borderId="35" xfId="0" applyNumberFormat="1" applyFont="1" applyBorder="1" applyAlignment="1">
      <alignment horizontal="left" vertical="center"/>
    </xf>
    <xf numFmtId="4" fontId="3" fillId="0" borderId="44" xfId="0" applyNumberFormat="1" applyFont="1" applyBorder="1" applyAlignment="1">
      <alignment horizontal="left"/>
    </xf>
    <xf numFmtId="49" fontId="7" fillId="2" borderId="43" xfId="0" applyNumberFormat="1" applyFont="1" applyFill="1" applyBorder="1" applyAlignment="1">
      <alignment horizontal="left" vertical="center"/>
    </xf>
    <xf numFmtId="166" fontId="7" fillId="2" borderId="35" xfId="0" applyNumberFormat="1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165" fontId="36" fillId="2" borderId="35" xfId="0" applyNumberFormat="1" applyFont="1" applyFill="1" applyBorder="1" applyAlignment="1">
      <alignment horizontal="left" vertical="center"/>
    </xf>
    <xf numFmtId="165" fontId="9" fillId="0" borderId="35" xfId="0" applyNumberFormat="1" applyFont="1" applyBorder="1" applyAlignment="1">
      <alignment horizontal="left" vertical="center"/>
    </xf>
    <xf numFmtId="4" fontId="36" fillId="0" borderId="35" xfId="0" applyNumberFormat="1" applyFont="1" applyBorder="1" applyAlignment="1">
      <alignment horizontal="left" vertical="center"/>
    </xf>
    <xf numFmtId="49" fontId="6" fillId="0" borderId="43" xfId="0" applyNumberFormat="1" applyFont="1" applyBorder="1" applyAlignment="1">
      <alignment horizontal="left" vertical="center"/>
    </xf>
    <xf numFmtId="166" fontId="6" fillId="0" borderId="35" xfId="0" applyNumberFormat="1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165" fontId="37" fillId="0" borderId="35" xfId="0" applyNumberFormat="1" applyFont="1" applyBorder="1" applyAlignment="1">
      <alignment horizontal="left" vertical="center"/>
    </xf>
    <xf numFmtId="169" fontId="37" fillId="0" borderId="35" xfId="0" applyNumberFormat="1" applyFont="1" applyBorder="1" applyAlignment="1">
      <alignment horizontal="left" vertical="center"/>
    </xf>
    <xf numFmtId="0" fontId="36" fillId="0" borderId="35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wrapText="1"/>
    </xf>
    <xf numFmtId="49" fontId="3" fillId="0" borderId="43" xfId="0" applyNumberFormat="1" applyFont="1" applyBorder="1" applyAlignment="1">
      <alignment horizontal="left" vertical="center"/>
    </xf>
    <xf numFmtId="166" fontId="3" fillId="0" borderId="35" xfId="0" applyNumberFormat="1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167" fontId="3" fillId="0" borderId="35" xfId="0" applyNumberFormat="1" applyFont="1" applyBorder="1" applyAlignment="1">
      <alignment horizontal="left" vertical="center"/>
    </xf>
    <xf numFmtId="0" fontId="7" fillId="0" borderId="35" xfId="0" applyFont="1" applyBorder="1" applyAlignment="1">
      <alignment horizontal="left" wrapText="1"/>
    </xf>
    <xf numFmtId="165" fontId="36" fillId="0" borderId="35" xfId="0" applyNumberFormat="1" applyFont="1" applyBorder="1" applyAlignment="1">
      <alignment horizontal="left" vertical="center" wrapText="1"/>
    </xf>
    <xf numFmtId="0" fontId="3" fillId="0" borderId="35" xfId="2" applyFont="1" applyBorder="1" applyAlignment="1">
      <alignment horizontal="left" vertical="center" wrapText="1"/>
    </xf>
    <xf numFmtId="165" fontId="9" fillId="0" borderId="35" xfId="0" applyNumberFormat="1" applyFont="1" applyBorder="1" applyAlignment="1">
      <alignment horizontal="left" vertical="center" wrapText="1"/>
    </xf>
    <xf numFmtId="49" fontId="6" fillId="0" borderId="36" xfId="0" applyNumberFormat="1" applyFont="1" applyBorder="1" applyAlignment="1">
      <alignment horizontal="left" wrapText="1"/>
    </xf>
    <xf numFmtId="49" fontId="6" fillId="0" borderId="37" xfId="0" applyNumberFormat="1" applyFont="1" applyBorder="1" applyAlignment="1">
      <alignment horizontal="left" wrapText="1"/>
    </xf>
    <xf numFmtId="49" fontId="7" fillId="0" borderId="46" xfId="0" applyNumberFormat="1" applyFont="1" applyBorder="1" applyAlignment="1">
      <alignment horizontal="left" vertical="center"/>
    </xf>
    <xf numFmtId="166" fontId="7" fillId="0" borderId="47" xfId="0" applyNumberFormat="1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167" fontId="7" fillId="0" borderId="47" xfId="0" applyNumberFormat="1" applyFont="1" applyBorder="1" applyAlignment="1">
      <alignment horizontal="left" vertical="center"/>
    </xf>
    <xf numFmtId="165" fontId="9" fillId="0" borderId="47" xfId="0" applyNumberFormat="1" applyFont="1" applyBorder="1" applyAlignment="1">
      <alignment horizontal="left" vertical="center"/>
    </xf>
    <xf numFmtId="4" fontId="3" fillId="0" borderId="48" xfId="0" applyNumberFormat="1" applyFont="1" applyBorder="1" applyAlignment="1">
      <alignment horizontal="left"/>
    </xf>
    <xf numFmtId="49" fontId="38" fillId="0" borderId="43" xfId="0" applyNumberFormat="1" applyFont="1" applyBorder="1" applyAlignment="1">
      <alignment horizontal="left" vertical="center"/>
    </xf>
    <xf numFmtId="0" fontId="14" fillId="0" borderId="0" xfId="4" applyFont="1" applyAlignment="1">
      <alignment horizontal="left" vertical="center"/>
    </xf>
    <xf numFmtId="49" fontId="7" fillId="0" borderId="35" xfId="0" applyNumberFormat="1" applyFont="1" applyBorder="1" applyAlignment="1">
      <alignment horizontal="left" vertical="center"/>
    </xf>
    <xf numFmtId="49" fontId="7" fillId="2" borderId="35" xfId="0" applyNumberFormat="1" applyFont="1" applyFill="1" applyBorder="1" applyAlignment="1">
      <alignment horizontal="left" vertical="center"/>
    </xf>
    <xf numFmtId="49" fontId="6" fillId="0" borderId="35" xfId="0" applyNumberFormat="1" applyFont="1" applyBorder="1" applyAlignment="1">
      <alignment horizontal="left" vertical="center"/>
    </xf>
    <xf numFmtId="49" fontId="3" fillId="0" borderId="35" xfId="0" applyNumberFormat="1" applyFont="1" applyBorder="1" applyAlignment="1">
      <alignment horizontal="left" vertical="center"/>
    </xf>
    <xf numFmtId="49" fontId="38" fillId="0" borderId="35" xfId="0" applyNumberFormat="1" applyFont="1" applyBorder="1" applyAlignment="1">
      <alignment horizontal="left" vertical="center"/>
    </xf>
    <xf numFmtId="0" fontId="2" fillId="3" borderId="50" xfId="0" applyFont="1" applyFill="1" applyBorder="1" applyAlignment="1">
      <alignment horizontal="center" vertical="center"/>
    </xf>
    <xf numFmtId="49" fontId="6" fillId="0" borderId="40" xfId="0" applyNumberFormat="1" applyFont="1" applyBorder="1" applyAlignment="1">
      <alignment horizontal="left" wrapText="1"/>
    </xf>
    <xf numFmtId="49" fontId="7" fillId="0" borderId="41" xfId="0" applyNumberFormat="1" applyFont="1" applyBorder="1" applyAlignment="1">
      <alignment horizontal="left" vertical="center"/>
    </xf>
    <xf numFmtId="49" fontId="6" fillId="0" borderId="43" xfId="0" applyNumberFormat="1" applyFont="1" applyBorder="1" applyAlignment="1">
      <alignment horizontal="left" wrapText="1"/>
    </xf>
    <xf numFmtId="49" fontId="8" fillId="0" borderId="43" xfId="0" applyNumberFormat="1" applyFont="1" applyBorder="1" applyAlignment="1">
      <alignment horizontal="left" wrapText="1"/>
    </xf>
    <xf numFmtId="49" fontId="8" fillId="0" borderId="53" xfId="0" applyNumberFormat="1" applyFont="1" applyBorder="1" applyAlignment="1">
      <alignment horizontal="left" wrapText="1"/>
    </xf>
    <xf numFmtId="49" fontId="3" fillId="0" borderId="47" xfId="0" applyNumberFormat="1" applyFont="1" applyBorder="1" applyAlignment="1">
      <alignment horizontal="left" vertical="center"/>
    </xf>
    <xf numFmtId="166" fontId="3" fillId="0" borderId="47" xfId="0" applyNumberFormat="1" applyFont="1" applyBorder="1" applyAlignment="1">
      <alignment horizontal="left" vertical="center" wrapText="1"/>
    </xf>
    <xf numFmtId="0" fontId="3" fillId="0" borderId="47" xfId="2" applyFont="1" applyBorder="1" applyAlignment="1">
      <alignment horizontal="left" vertical="center" wrapText="1"/>
    </xf>
    <xf numFmtId="167" fontId="3" fillId="0" borderId="47" xfId="0" applyNumberFormat="1" applyFont="1" applyBorder="1" applyAlignment="1">
      <alignment horizontal="left" vertical="center"/>
    </xf>
    <xf numFmtId="165" fontId="36" fillId="0" borderId="47" xfId="0" applyNumberFormat="1" applyFont="1" applyBorder="1" applyAlignment="1">
      <alignment horizontal="left" vertical="center"/>
    </xf>
    <xf numFmtId="166" fontId="19" fillId="0" borderId="35" xfId="0" applyNumberFormat="1" applyFont="1" applyBorder="1" applyAlignment="1">
      <alignment horizontal="center" vertical="center" wrapText="1"/>
    </xf>
    <xf numFmtId="0" fontId="20" fillId="0" borderId="35" xfId="2" applyFont="1" applyBorder="1" applyAlignment="1">
      <alignment horizontal="left" vertical="center"/>
    </xf>
    <xf numFmtId="0" fontId="21" fillId="0" borderId="35" xfId="0" applyFont="1" applyBorder="1" applyAlignment="1">
      <alignment horizontal="center" vertical="center"/>
    </xf>
    <xf numFmtId="3" fontId="3" fillId="0" borderId="35" xfId="2" applyNumberFormat="1" applyFont="1" applyBorder="1" applyAlignment="1">
      <alignment horizontal="center" vertical="center"/>
    </xf>
    <xf numFmtId="0" fontId="10" fillId="5" borderId="35" xfId="0" applyFont="1" applyFill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 vertical="center"/>
    </xf>
    <xf numFmtId="0" fontId="20" fillId="0" borderId="35" xfId="2" applyFont="1" applyBorder="1" applyAlignment="1">
      <alignment horizontal="left" vertical="center" wrapText="1"/>
    </xf>
    <xf numFmtId="0" fontId="10" fillId="0" borderId="35" xfId="0" applyFont="1" applyBorder="1" applyAlignment="1">
      <alignment horizontal="center" vertical="center"/>
    </xf>
    <xf numFmtId="0" fontId="20" fillId="0" borderId="35" xfId="2" applyFont="1" applyBorder="1" applyAlignment="1">
      <alignment vertical="center" wrapText="1"/>
    </xf>
    <xf numFmtId="0" fontId="20" fillId="0" borderId="35" xfId="2" applyFont="1" applyBorder="1" applyAlignment="1">
      <alignment vertical="center"/>
    </xf>
    <xf numFmtId="2" fontId="10" fillId="0" borderId="35" xfId="0" applyNumberFormat="1" applyFont="1" applyBorder="1" applyAlignment="1">
      <alignment horizontal="center" vertical="center"/>
    </xf>
    <xf numFmtId="4" fontId="10" fillId="0" borderId="35" xfId="0" applyNumberFormat="1" applyFont="1" applyBorder="1" applyAlignment="1">
      <alignment horizontal="center" vertical="center"/>
    </xf>
    <xf numFmtId="0" fontId="22" fillId="0" borderId="35" xfId="2" applyFont="1" applyBorder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0" fontId="22" fillId="0" borderId="35" xfId="2" applyFont="1" applyBorder="1" applyAlignment="1">
      <alignment horizontal="left" vertical="center"/>
    </xf>
    <xf numFmtId="3" fontId="7" fillId="0" borderId="35" xfId="2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2" fontId="3" fillId="0" borderId="35" xfId="2" applyNumberFormat="1" applyFont="1" applyBorder="1" applyAlignment="1">
      <alignment horizontal="center" vertical="center"/>
    </xf>
    <xf numFmtId="0" fontId="22" fillId="0" borderId="35" xfId="2" applyFont="1" applyBorder="1" applyAlignment="1">
      <alignment vertical="center"/>
    </xf>
    <xf numFmtId="0" fontId="22" fillId="0" borderId="35" xfId="2" applyFont="1" applyBorder="1" applyAlignment="1">
      <alignment vertical="center" wrapText="1"/>
    </xf>
    <xf numFmtId="166" fontId="16" fillId="0" borderId="35" xfId="0" applyNumberFormat="1" applyFont="1" applyBorder="1" applyAlignment="1">
      <alignment horizontal="center" vertical="center" wrapText="1"/>
    </xf>
    <xf numFmtId="166" fontId="16" fillId="2" borderId="35" xfId="0" applyNumberFormat="1" applyFont="1" applyFill="1" applyBorder="1" applyAlignment="1">
      <alignment horizontal="center" vertical="center" wrapText="1"/>
    </xf>
    <xf numFmtId="0" fontId="20" fillId="2" borderId="35" xfId="2" applyFont="1" applyFill="1" applyBorder="1" applyAlignment="1">
      <alignment horizontal="left" vertical="center" wrapText="1"/>
    </xf>
    <xf numFmtId="0" fontId="21" fillId="2" borderId="35" xfId="0" applyFont="1" applyFill="1" applyBorder="1" applyAlignment="1">
      <alignment horizontal="center" vertical="center"/>
    </xf>
    <xf numFmtId="3" fontId="3" fillId="2" borderId="35" xfId="2" applyNumberFormat="1" applyFont="1" applyFill="1" applyBorder="1" applyAlignment="1">
      <alignment horizontal="center" vertical="center"/>
    </xf>
    <xf numFmtId="165" fontId="9" fillId="2" borderId="35" xfId="0" applyNumberFormat="1" applyFont="1" applyFill="1" applyBorder="1" applyAlignment="1">
      <alignment horizontal="center" vertical="center"/>
    </xf>
    <xf numFmtId="165" fontId="10" fillId="0" borderId="35" xfId="0" applyNumberFormat="1" applyFont="1" applyBorder="1" applyAlignment="1">
      <alignment horizontal="center" vertical="center"/>
    </xf>
    <xf numFmtId="4" fontId="9" fillId="0" borderId="35" xfId="0" applyNumberFormat="1" applyFont="1" applyBorder="1" applyAlignment="1">
      <alignment horizontal="center" vertical="center"/>
    </xf>
    <xf numFmtId="43" fontId="24" fillId="0" borderId="57" xfId="0" applyNumberFormat="1" applyFont="1" applyBorder="1"/>
    <xf numFmtId="166" fontId="19" fillId="0" borderId="54" xfId="0" applyNumberFormat="1" applyFont="1" applyBorder="1" applyAlignment="1">
      <alignment horizontal="center" vertical="center" wrapText="1"/>
    </xf>
    <xf numFmtId="0" fontId="20" fillId="0" borderId="54" xfId="2" applyFont="1" applyBorder="1" applyAlignment="1">
      <alignment vertical="center"/>
    </xf>
    <xf numFmtId="0" fontId="21" fillId="0" borderId="54" xfId="0" applyFont="1" applyBorder="1" applyAlignment="1">
      <alignment horizontal="center" vertical="center"/>
    </xf>
    <xf numFmtId="3" fontId="3" fillId="0" borderId="54" xfId="2" applyNumberFormat="1" applyFont="1" applyBorder="1" applyAlignment="1">
      <alignment horizontal="center" vertical="center"/>
    </xf>
    <xf numFmtId="165" fontId="9" fillId="0" borderId="54" xfId="0" applyNumberFormat="1" applyFont="1" applyBorder="1" applyAlignment="1">
      <alignment horizontal="center" vertical="center"/>
    </xf>
    <xf numFmtId="49" fontId="19" fillId="0" borderId="43" xfId="0" applyNumberFormat="1" applyFont="1" applyBorder="1" applyAlignment="1">
      <alignment horizontal="center" vertical="center"/>
    </xf>
    <xf numFmtId="49" fontId="16" fillId="0" borderId="43" xfId="0" applyNumberFormat="1" applyFont="1" applyBorder="1" applyAlignment="1">
      <alignment horizontal="center" vertical="center"/>
    </xf>
    <xf numFmtId="49" fontId="16" fillId="2" borderId="43" xfId="0" applyNumberFormat="1" applyFont="1" applyFill="1" applyBorder="1" applyAlignment="1">
      <alignment horizontal="center" vertical="center"/>
    </xf>
    <xf numFmtId="49" fontId="19" fillId="0" borderId="53" xfId="0" applyNumberFormat="1" applyFont="1" applyBorder="1" applyAlignment="1">
      <alignment horizontal="center" vertical="center"/>
    </xf>
    <xf numFmtId="43" fontId="3" fillId="0" borderId="44" xfId="3" applyFont="1" applyBorder="1" applyAlignment="1">
      <alignment horizontal="center" vertical="center"/>
    </xf>
    <xf numFmtId="43" fontId="3" fillId="0" borderId="55" xfId="3" applyFont="1" applyBorder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8" fillId="0" borderId="58" xfId="2" applyFont="1" applyBorder="1" applyAlignment="1">
      <alignment horizontal="center" vertical="center" wrapText="1"/>
    </xf>
    <xf numFmtId="0" fontId="18" fillId="0" borderId="59" xfId="2" applyFont="1" applyBorder="1" applyAlignment="1">
      <alignment horizontal="center" vertical="center" wrapText="1"/>
    </xf>
    <xf numFmtId="43" fontId="18" fillId="0" borderId="59" xfId="3" applyFont="1" applyBorder="1" applyAlignment="1">
      <alignment horizontal="center" vertical="center" wrapText="1"/>
    </xf>
    <xf numFmtId="43" fontId="18" fillId="0" borderId="60" xfId="3" applyFont="1" applyBorder="1" applyAlignment="1">
      <alignment horizontal="center" vertical="center" wrapText="1"/>
    </xf>
    <xf numFmtId="49" fontId="19" fillId="0" borderId="61" xfId="0" applyNumberFormat="1" applyFont="1" applyBorder="1" applyAlignment="1">
      <alignment horizontal="center" vertical="center"/>
    </xf>
    <xf numFmtId="166" fontId="19" fillId="0" borderId="62" xfId="0" applyNumberFormat="1" applyFont="1" applyBorder="1" applyAlignment="1">
      <alignment horizontal="center" vertical="center" wrapText="1"/>
    </xf>
    <xf numFmtId="0" fontId="20" fillId="0" borderId="62" xfId="2" applyFont="1" applyBorder="1" applyAlignment="1">
      <alignment horizontal="left" vertical="center"/>
    </xf>
    <xf numFmtId="0" fontId="21" fillId="0" borderId="62" xfId="0" applyFont="1" applyBorder="1" applyAlignment="1">
      <alignment horizontal="center" vertical="center"/>
    </xf>
    <xf numFmtId="3" fontId="3" fillId="0" borderId="62" xfId="2" applyNumberFormat="1" applyFont="1" applyBorder="1" applyAlignment="1">
      <alignment horizontal="center" vertical="center"/>
    </xf>
    <xf numFmtId="0" fontId="10" fillId="5" borderId="62" xfId="0" applyFont="1" applyFill="1" applyBorder="1" applyAlignment="1">
      <alignment horizontal="center" vertical="center"/>
    </xf>
    <xf numFmtId="43" fontId="3" fillId="0" borderId="63" xfId="3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21" fillId="0" borderId="35" xfId="0" applyNumberFormat="1" applyFont="1" applyBorder="1"/>
    <xf numFmtId="4" fontId="3" fillId="0" borderId="66" xfId="0" applyNumberFormat="1" applyFont="1" applyBorder="1" applyAlignment="1">
      <alignment horizontal="left"/>
    </xf>
    <xf numFmtId="49" fontId="15" fillId="0" borderId="0" xfId="0" applyNumberFormat="1" applyFont="1"/>
    <xf numFmtId="4" fontId="16" fillId="0" borderId="19" xfId="0" applyNumberFormat="1" applyFont="1" applyBorder="1"/>
    <xf numFmtId="4" fontId="4" fillId="0" borderId="17" xfId="5" applyNumberFormat="1" applyFont="1" applyBorder="1" applyAlignment="1">
      <alignment horizontal="center" vertical="center" wrapText="1"/>
    </xf>
    <xf numFmtId="4" fontId="7" fillId="0" borderId="18" xfId="5" applyNumberFormat="1" applyFont="1" applyBorder="1" applyAlignment="1">
      <alignment horizontal="center" vertical="center" wrapText="1"/>
    </xf>
    <xf numFmtId="4" fontId="16" fillId="0" borderId="18" xfId="0" applyNumberFormat="1" applyFont="1" applyBorder="1" applyAlignment="1">
      <alignment vertical="center" wrapText="1"/>
    </xf>
    <xf numFmtId="4" fontId="16" fillId="0" borderId="18" xfId="0" applyNumberFormat="1" applyFont="1" applyBorder="1" applyAlignment="1">
      <alignment horizontal="center" vertical="center"/>
    </xf>
    <xf numFmtId="4" fontId="30" fillId="0" borderId="18" xfId="0" applyNumberFormat="1" applyFont="1" applyBorder="1"/>
    <xf numFmtId="0" fontId="16" fillId="0" borderId="25" xfId="5" applyFont="1" applyBorder="1" applyAlignment="1">
      <alignment horizontal="center" vertical="center"/>
    </xf>
    <xf numFmtId="4" fontId="16" fillId="0" borderId="26" xfId="0" applyNumberFormat="1" applyFont="1" applyBorder="1"/>
    <xf numFmtId="4" fontId="34" fillId="4" borderId="67" xfId="0" applyNumberFormat="1" applyFont="1" applyFill="1" applyBorder="1" applyAlignment="1">
      <alignment horizontal="center" vertical="center"/>
    </xf>
    <xf numFmtId="0" fontId="27" fillId="4" borderId="9" xfId="5" applyFont="1" applyFill="1" applyBorder="1" applyAlignment="1">
      <alignment horizontal="right" vertical="center" wrapText="1"/>
    </xf>
    <xf numFmtId="0" fontId="27" fillId="4" borderId="10" xfId="5" applyFont="1" applyFill="1" applyBorder="1" applyAlignment="1">
      <alignment horizontal="right" vertical="center" wrapText="1"/>
    </xf>
    <xf numFmtId="4" fontId="34" fillId="4" borderId="1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4" fillId="0" borderId="0" xfId="4" applyFont="1" applyAlignment="1">
      <alignment vertical="center" wrapText="1"/>
    </xf>
    <xf numFmtId="49" fontId="3" fillId="0" borderId="35" xfId="2" applyNumberFormat="1" applyFont="1" applyBorder="1" applyAlignment="1">
      <alignment horizontal="center" vertical="center"/>
    </xf>
    <xf numFmtId="4" fontId="3" fillId="0" borderId="35" xfId="2" applyNumberFormat="1" applyFont="1" applyBorder="1" applyAlignment="1">
      <alignment horizontal="center" vertical="center"/>
    </xf>
    <xf numFmtId="49" fontId="4" fillId="0" borderId="68" xfId="5" applyNumberFormat="1" applyFont="1" applyBorder="1" applyAlignment="1">
      <alignment horizontal="center" vertical="center" wrapText="1"/>
    </xf>
    <xf numFmtId="17" fontId="7" fillId="0" borderId="69" xfId="5" applyNumberFormat="1" applyFont="1" applyBorder="1" applyAlignment="1">
      <alignment horizontal="center" vertical="center" wrapText="1"/>
    </xf>
    <xf numFmtId="0" fontId="7" fillId="0" borderId="69" xfId="5" applyFont="1" applyBorder="1" applyAlignment="1">
      <alignment vertical="center" wrapText="1"/>
    </xf>
    <xf numFmtId="0" fontId="16" fillId="0" borderId="69" xfId="5" applyFont="1" applyBorder="1" applyAlignment="1">
      <alignment horizontal="center" vertical="center"/>
    </xf>
    <xf numFmtId="2" fontId="30" fillId="0" borderId="69" xfId="0" applyNumberFormat="1" applyFont="1" applyBorder="1"/>
    <xf numFmtId="4" fontId="16" fillId="0" borderId="70" xfId="0" applyNumberFormat="1" applyFont="1" applyBorder="1"/>
    <xf numFmtId="49" fontId="4" fillId="0" borderId="71" xfId="5" applyNumberFormat="1" applyFont="1" applyBorder="1" applyAlignment="1">
      <alignment horizontal="center" vertical="center" wrapText="1"/>
    </xf>
    <xf numFmtId="4" fontId="16" fillId="0" borderId="72" xfId="0" applyNumberFormat="1" applyFont="1" applyBorder="1"/>
    <xf numFmtId="49" fontId="4" fillId="0" borderId="73" xfId="5" applyNumberFormat="1" applyFont="1" applyBorder="1" applyAlignment="1">
      <alignment horizontal="center" vertical="center" wrapText="1"/>
    </xf>
    <xf numFmtId="17" fontId="7" fillId="0" borderId="74" xfId="5" applyNumberFormat="1" applyFont="1" applyBorder="1" applyAlignment="1">
      <alignment horizontal="center" vertical="center" wrapText="1"/>
    </xf>
    <xf numFmtId="0" fontId="7" fillId="0" borderId="74" xfId="5" applyFont="1" applyBorder="1" applyAlignment="1">
      <alignment vertical="center" wrapText="1"/>
    </xf>
    <xf numFmtId="49" fontId="16" fillId="0" borderId="74" xfId="5" applyNumberFormat="1" applyFont="1" applyBorder="1" applyAlignment="1">
      <alignment horizontal="center" vertical="center"/>
    </xf>
    <xf numFmtId="0" fontId="16" fillId="0" borderId="74" xfId="5" applyFont="1" applyBorder="1" applyAlignment="1">
      <alignment horizontal="center" vertical="center"/>
    </xf>
    <xf numFmtId="2" fontId="30" fillId="0" borderId="74" xfId="0" applyNumberFormat="1" applyFont="1" applyBorder="1"/>
    <xf numFmtId="4" fontId="16" fillId="0" borderId="75" xfId="0" applyNumberFormat="1" applyFont="1" applyBorder="1"/>
    <xf numFmtId="0" fontId="26" fillId="3" borderId="23" xfId="5" applyFont="1" applyFill="1" applyBorder="1" applyAlignment="1">
      <alignment horizontal="center" vertical="center" wrapText="1"/>
    </xf>
    <xf numFmtId="4" fontId="4" fillId="3" borderId="12" xfId="5" applyNumberFormat="1" applyFont="1" applyFill="1" applyBorder="1" applyAlignment="1">
      <alignment horizontal="center" vertical="center" wrapText="1"/>
    </xf>
    <xf numFmtId="4" fontId="4" fillId="0" borderId="76" xfId="5" applyNumberFormat="1" applyFont="1" applyBorder="1" applyAlignment="1">
      <alignment horizontal="center" vertical="center" wrapText="1"/>
    </xf>
    <xf numFmtId="4" fontId="7" fillId="0" borderId="77" xfId="5" applyNumberFormat="1" applyFont="1" applyBorder="1" applyAlignment="1">
      <alignment horizontal="center" vertical="center" wrapText="1"/>
    </xf>
    <xf numFmtId="4" fontId="16" fillId="0" borderId="77" xfId="0" applyNumberFormat="1" applyFont="1" applyBorder="1" applyAlignment="1">
      <alignment vertical="center" wrapText="1"/>
    </xf>
    <xf numFmtId="4" fontId="16" fillId="0" borderId="77" xfId="0" applyNumberFormat="1" applyFont="1" applyBorder="1" applyAlignment="1">
      <alignment horizontal="center" vertical="center"/>
    </xf>
    <xf numFmtId="0" fontId="16" fillId="0" borderId="77" xfId="5" applyFont="1" applyBorder="1" applyAlignment="1">
      <alignment horizontal="center" vertical="center"/>
    </xf>
    <xf numFmtId="4" fontId="30" fillId="0" borderId="77" xfId="0" applyNumberFormat="1" applyFont="1" applyBorder="1"/>
    <xf numFmtId="4" fontId="16" fillId="0" borderId="78" xfId="0" applyNumberFormat="1" applyFont="1" applyBorder="1"/>
    <xf numFmtId="0" fontId="23" fillId="0" borderId="0" xfId="2" applyFont="1" applyAlignment="1">
      <alignment horizontal="center" vertical="center" wrapText="1"/>
    </xf>
    <xf numFmtId="43" fontId="24" fillId="0" borderId="0" xfId="0" applyNumberFormat="1" applyFont="1"/>
    <xf numFmtId="4" fontId="5" fillId="2" borderId="0" xfId="1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49" fontId="41" fillId="0" borderId="16" xfId="0" applyNumberFormat="1" applyFont="1" applyBorder="1" applyAlignment="1">
      <alignment horizontal="center" wrapText="1"/>
    </xf>
    <xf numFmtId="49" fontId="16" fillId="0" borderId="0" xfId="0" applyNumberFormat="1" applyFont="1" applyAlignment="1">
      <alignment horizontal="center" wrapText="1"/>
    </xf>
    <xf numFmtId="0" fontId="0" fillId="0" borderId="16" xfId="0" applyBorder="1"/>
    <xf numFmtId="49" fontId="16" fillId="0" borderId="0" xfId="0" applyNumberFormat="1" applyFont="1" applyAlignment="1">
      <alignment horizontal="right" wrapText="1"/>
    </xf>
    <xf numFmtId="0" fontId="47" fillId="2" borderId="0" xfId="0" applyFont="1" applyFill="1"/>
    <xf numFmtId="165" fontId="48" fillId="0" borderId="18" xfId="3" applyNumberFormat="1" applyFont="1" applyFill="1" applyBorder="1" applyAlignment="1" applyProtection="1">
      <alignment horizontal="left" vertical="center" wrapText="1"/>
    </xf>
    <xf numFmtId="165" fontId="48" fillId="0" borderId="18" xfId="1" applyNumberFormat="1" applyFont="1" applyFill="1" applyBorder="1" applyAlignment="1">
      <alignment horizontal="left" vertical="center"/>
    </xf>
    <xf numFmtId="165" fontId="48" fillId="0" borderId="18" xfId="3" applyNumberFormat="1" applyFont="1" applyFill="1" applyBorder="1" applyAlignment="1">
      <alignment horizontal="left" vertical="center" wrapText="1"/>
    </xf>
    <xf numFmtId="0" fontId="4" fillId="2" borderId="0" xfId="2" applyFont="1" applyFill="1" applyAlignment="1">
      <alignment horizontal="right" vertical="center" wrapText="1"/>
    </xf>
    <xf numFmtId="49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4" fontId="5" fillId="0" borderId="0" xfId="0" applyNumberFormat="1" applyFont="1"/>
    <xf numFmtId="49" fontId="4" fillId="0" borderId="0" xfId="4" applyNumberFormat="1" applyFont="1" applyAlignment="1">
      <alignment vertical="center"/>
    </xf>
    <xf numFmtId="0" fontId="4" fillId="0" borderId="0" xfId="4" applyFont="1" applyAlignment="1">
      <alignment horizontal="center" vertical="center"/>
    </xf>
    <xf numFmtId="49" fontId="7" fillId="0" borderId="0" xfId="4" applyNumberFormat="1" applyFont="1" applyAlignment="1">
      <alignment vertical="center" wrapText="1"/>
    </xf>
    <xf numFmtId="0" fontId="4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4" fontId="5" fillId="0" borderId="85" xfId="1" applyNumberFormat="1" applyFont="1" applyFill="1" applyBorder="1" applyAlignment="1">
      <alignment vertical="center"/>
    </xf>
    <xf numFmtId="0" fontId="0" fillId="7" borderId="0" xfId="0" applyFill="1"/>
    <xf numFmtId="49" fontId="7" fillId="0" borderId="17" xfId="2" applyNumberFormat="1" applyFont="1" applyBorder="1" applyAlignment="1">
      <alignment horizontal="left" vertical="center" wrapText="1"/>
    </xf>
    <xf numFmtId="14" fontId="7" fillId="0" borderId="18" xfId="2" applyNumberFormat="1" applyFont="1" applyBorder="1" applyAlignment="1">
      <alignment horizontal="left" vertical="center" wrapText="1"/>
    </xf>
    <xf numFmtId="0" fontId="3" fillId="0" borderId="18" xfId="2" applyFont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left" vertical="center"/>
    </xf>
    <xf numFmtId="166" fontId="7" fillId="0" borderId="18" xfId="0" applyNumberFormat="1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8" xfId="2" applyFont="1" applyBorder="1" applyAlignment="1">
      <alignment horizontal="left" vertical="center" wrapText="1"/>
    </xf>
    <xf numFmtId="165" fontId="48" fillId="0" borderId="18" xfId="0" applyNumberFormat="1" applyFont="1" applyBorder="1" applyAlignment="1">
      <alignment horizontal="left" vertical="center"/>
    </xf>
    <xf numFmtId="49" fontId="3" fillId="0" borderId="17" xfId="0" applyNumberFormat="1" applyFont="1" applyBorder="1" applyAlignment="1">
      <alignment horizontal="left" vertical="center"/>
    </xf>
    <xf numFmtId="166" fontId="3" fillId="0" borderId="18" xfId="0" applyNumberFormat="1" applyFont="1" applyBorder="1" applyAlignment="1">
      <alignment horizontal="left" vertical="center" wrapText="1"/>
    </xf>
    <xf numFmtId="4" fontId="48" fillId="0" borderId="18" xfId="0" applyNumberFormat="1" applyFont="1" applyBorder="1" applyAlignment="1">
      <alignment horizontal="left" vertical="center"/>
    </xf>
    <xf numFmtId="169" fontId="48" fillId="0" borderId="18" xfId="0" applyNumberFormat="1" applyFont="1" applyBorder="1" applyAlignment="1">
      <alignment horizontal="left" vertical="center"/>
    </xf>
    <xf numFmtId="0" fontId="48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wrapText="1"/>
    </xf>
    <xf numFmtId="165" fontId="48" fillId="0" borderId="18" xfId="0" applyNumberFormat="1" applyFont="1" applyBorder="1" applyAlignment="1">
      <alignment horizontal="left" vertical="center" wrapText="1"/>
    </xf>
    <xf numFmtId="166" fontId="3" fillId="0" borderId="32" xfId="0" applyNumberFormat="1" applyFont="1" applyBorder="1" applyAlignment="1">
      <alignment horizontal="left" vertical="center" wrapText="1"/>
    </xf>
    <xf numFmtId="0" fontId="3" fillId="0" borderId="32" xfId="2" applyFont="1" applyBorder="1" applyAlignment="1">
      <alignment horizontal="left" vertical="center" wrapText="1"/>
    </xf>
    <xf numFmtId="165" fontId="48" fillId="0" borderId="32" xfId="0" applyNumberFormat="1" applyFont="1" applyBorder="1" applyAlignment="1">
      <alignment horizontal="left" vertical="center"/>
    </xf>
    <xf numFmtId="49" fontId="39" fillId="0" borderId="16" xfId="0" applyNumberFormat="1" applyFont="1" applyBorder="1" applyAlignment="1">
      <alignment horizontal="center" wrapText="1"/>
    </xf>
    <xf numFmtId="49" fontId="41" fillId="0" borderId="0" xfId="0" applyNumberFormat="1" applyFont="1" applyAlignment="1">
      <alignment horizontal="center" wrapText="1"/>
    </xf>
    <xf numFmtId="49" fontId="3" fillId="0" borderId="87" xfId="0" applyNumberFormat="1" applyFont="1" applyBorder="1" applyAlignment="1">
      <alignment horizontal="left" vertical="center"/>
    </xf>
    <xf numFmtId="0" fontId="42" fillId="2" borderId="50" xfId="0" applyFont="1" applyFill="1" applyBorder="1" applyAlignment="1">
      <alignment horizontal="center"/>
    </xf>
    <xf numFmtId="49" fontId="45" fillId="2" borderId="27" xfId="0" applyNumberFormat="1" applyFont="1" applyFill="1" applyBorder="1" applyAlignment="1">
      <alignment horizontal="center" wrapText="1"/>
    </xf>
    <xf numFmtId="49" fontId="44" fillId="0" borderId="81" xfId="0" applyNumberFormat="1" applyFont="1" applyBorder="1" applyAlignment="1">
      <alignment horizontal="center" wrapText="1"/>
    </xf>
    <xf numFmtId="49" fontId="44" fillId="0" borderId="16" xfId="0" applyNumberFormat="1" applyFont="1" applyBorder="1" applyAlignment="1">
      <alignment horizontal="center" wrapText="1"/>
    </xf>
    <xf numFmtId="49" fontId="45" fillId="0" borderId="16" xfId="0" applyNumberFormat="1" applyFont="1" applyBorder="1" applyAlignment="1">
      <alignment horizontal="center" wrapText="1"/>
    </xf>
    <xf numFmtId="49" fontId="43" fillId="0" borderId="16" xfId="0" applyNumberFormat="1" applyFont="1" applyBorder="1" applyAlignment="1">
      <alignment horizontal="center" wrapText="1"/>
    </xf>
    <xf numFmtId="49" fontId="45" fillId="0" borderId="37" xfId="0" applyNumberFormat="1" applyFont="1" applyBorder="1" applyAlignment="1">
      <alignment horizontal="center" wrapText="1"/>
    </xf>
    <xf numFmtId="49" fontId="45" fillId="2" borderId="65" xfId="0" applyNumberFormat="1" applyFont="1" applyFill="1" applyBorder="1" applyAlignment="1">
      <alignment horizontal="center" wrapText="1"/>
    </xf>
    <xf numFmtId="49" fontId="45" fillId="2" borderId="80" xfId="0" applyNumberFormat="1" applyFont="1" applyFill="1" applyBorder="1" applyAlignment="1">
      <alignment horizontal="center" wrapText="1"/>
    </xf>
    <xf numFmtId="49" fontId="44" fillId="2" borderId="65" xfId="0" applyNumberFormat="1" applyFont="1" applyFill="1" applyBorder="1" applyAlignment="1">
      <alignment horizontal="center" wrapText="1"/>
    </xf>
    <xf numFmtId="49" fontId="44" fillId="7" borderId="65" xfId="0" applyNumberFormat="1" applyFont="1" applyFill="1" applyBorder="1" applyAlignment="1">
      <alignment horizontal="center" wrapText="1"/>
    </xf>
    <xf numFmtId="49" fontId="43" fillId="2" borderId="65" xfId="0" applyNumberFormat="1" applyFont="1" applyFill="1" applyBorder="1" applyAlignment="1">
      <alignment horizontal="center" wrapText="1"/>
    </xf>
    <xf numFmtId="49" fontId="44" fillId="6" borderId="65" xfId="0" applyNumberFormat="1" applyFont="1" applyFill="1" applyBorder="1" applyAlignment="1">
      <alignment horizontal="center" wrapText="1"/>
    </xf>
    <xf numFmtId="49" fontId="46" fillId="2" borderId="65" xfId="0" applyNumberFormat="1" applyFont="1" applyFill="1" applyBorder="1" applyAlignment="1">
      <alignment horizontal="center" wrapText="1"/>
    </xf>
    <xf numFmtId="49" fontId="44" fillId="2" borderId="0" xfId="0" applyNumberFormat="1" applyFont="1" applyFill="1" applyAlignment="1">
      <alignment horizontal="center" wrapText="1"/>
    </xf>
    <xf numFmtId="49" fontId="43" fillId="2" borderId="80" xfId="0" applyNumberFormat="1" applyFont="1" applyFill="1" applyBorder="1" applyAlignment="1">
      <alignment horizontal="center" wrapText="1"/>
    </xf>
    <xf numFmtId="49" fontId="43" fillId="2" borderId="79" xfId="0" applyNumberFormat="1" applyFont="1" applyFill="1" applyBorder="1" applyAlignment="1">
      <alignment horizontal="center" wrapText="1"/>
    </xf>
    <xf numFmtId="49" fontId="44" fillId="2" borderId="80" xfId="0" applyNumberFormat="1" applyFont="1" applyFill="1" applyBorder="1" applyAlignment="1">
      <alignment horizontal="center" wrapText="1"/>
    </xf>
    <xf numFmtId="49" fontId="44" fillId="2" borderId="37" xfId="0" applyNumberFormat="1" applyFont="1" applyFill="1" applyBorder="1" applyAlignment="1">
      <alignment horizontal="center" wrapText="1"/>
    </xf>
    <xf numFmtId="49" fontId="45" fillId="2" borderId="79" xfId="0" applyNumberFormat="1" applyFont="1" applyFill="1" applyBorder="1" applyAlignment="1">
      <alignment horizontal="center" wrapText="1"/>
    </xf>
    <xf numFmtId="0" fontId="42" fillId="6" borderId="50" xfId="0" applyFont="1" applyFill="1" applyBorder="1" applyAlignment="1">
      <alignment horizontal="center"/>
    </xf>
    <xf numFmtId="49" fontId="43" fillId="6" borderId="65" xfId="0" applyNumberFormat="1" applyFont="1" applyFill="1" applyBorder="1" applyAlignment="1">
      <alignment horizontal="center" wrapText="1"/>
    </xf>
    <xf numFmtId="49" fontId="45" fillId="6" borderId="65" xfId="0" applyNumberFormat="1" applyFont="1" applyFill="1" applyBorder="1" applyAlignment="1">
      <alignment horizontal="center" wrapText="1"/>
    </xf>
    <xf numFmtId="49" fontId="45" fillId="6" borderId="86" xfId="0" applyNumberFormat="1" applyFont="1" applyFill="1" applyBorder="1" applyAlignment="1">
      <alignment horizontal="center" wrapText="1"/>
    </xf>
    <xf numFmtId="49" fontId="44" fillId="6" borderId="81" xfId="0" applyNumberFormat="1" applyFont="1" applyFill="1" applyBorder="1" applyAlignment="1">
      <alignment horizontal="center" wrapText="1"/>
    </xf>
    <xf numFmtId="49" fontId="44" fillId="6" borderId="82" xfId="0" applyNumberFormat="1" applyFont="1" applyFill="1" applyBorder="1" applyAlignment="1">
      <alignment horizontal="center" wrapText="1"/>
    </xf>
    <xf numFmtId="49" fontId="44" fillId="6" borderId="50" xfId="0" applyNumberFormat="1" applyFont="1" applyFill="1" applyBorder="1" applyAlignment="1">
      <alignment horizontal="center" wrapText="1"/>
    </xf>
    <xf numFmtId="0" fontId="42" fillId="6" borderId="16" xfId="0" applyFont="1" applyFill="1" applyBorder="1" applyAlignment="1">
      <alignment horizontal="center"/>
    </xf>
    <xf numFmtId="49" fontId="44" fillId="6" borderId="16" xfId="0" applyNumberFormat="1" applyFont="1" applyFill="1" applyBorder="1" applyAlignment="1">
      <alignment horizontal="center" wrapText="1"/>
    </xf>
    <xf numFmtId="49" fontId="45" fillId="6" borderId="16" xfId="0" applyNumberFormat="1" applyFont="1" applyFill="1" applyBorder="1" applyAlignment="1">
      <alignment horizontal="center" wrapText="1"/>
    </xf>
    <xf numFmtId="49" fontId="44" fillId="6" borderId="64" xfId="0" applyNumberFormat="1" applyFont="1" applyFill="1" applyBorder="1" applyAlignment="1">
      <alignment horizontal="center" wrapText="1"/>
    </xf>
    <xf numFmtId="49" fontId="44" fillId="6" borderId="79" xfId="0" applyNumberFormat="1" applyFont="1" applyFill="1" applyBorder="1" applyAlignment="1">
      <alignment horizontal="center" wrapText="1"/>
    </xf>
    <xf numFmtId="49" fontId="49" fillId="6" borderId="65" xfId="0" applyNumberFormat="1" applyFont="1" applyFill="1" applyBorder="1" applyAlignment="1">
      <alignment horizontal="center" wrapText="1"/>
    </xf>
    <xf numFmtId="49" fontId="45" fillId="6" borderId="80" xfId="0" applyNumberFormat="1" applyFont="1" applyFill="1" applyBorder="1" applyAlignment="1">
      <alignment horizontal="center" wrapText="1"/>
    </xf>
    <xf numFmtId="49" fontId="44" fillId="6" borderId="37" xfId="0" applyNumberFormat="1" applyFont="1" applyFill="1" applyBorder="1" applyAlignment="1">
      <alignment horizontal="center" wrapText="1"/>
    </xf>
    <xf numFmtId="0" fontId="26" fillId="0" borderId="58" xfId="2" applyFont="1" applyBorder="1" applyAlignment="1">
      <alignment horizontal="center" vertical="center" wrapText="1"/>
    </xf>
    <xf numFmtId="43" fontId="18" fillId="0" borderId="59" xfId="3" applyFont="1" applyFill="1" applyBorder="1" applyAlignment="1">
      <alignment horizontal="center" vertical="center" wrapText="1"/>
    </xf>
    <xf numFmtId="43" fontId="18" fillId="0" borderId="60" xfId="3" applyFont="1" applyFill="1" applyBorder="1" applyAlignment="1">
      <alignment horizontal="center" vertical="center" wrapText="1"/>
    </xf>
    <xf numFmtId="49" fontId="3" fillId="0" borderId="76" xfId="0" applyNumberFormat="1" applyFont="1" applyBorder="1" applyAlignment="1">
      <alignment horizontal="left" vertical="center"/>
    </xf>
    <xf numFmtId="166" fontId="3" fillId="0" borderId="77" xfId="0" applyNumberFormat="1" applyFont="1" applyBorder="1" applyAlignment="1">
      <alignment horizontal="left" vertical="center" wrapText="1"/>
    </xf>
    <xf numFmtId="0" fontId="3" fillId="0" borderId="77" xfId="2" applyFont="1" applyBorder="1" applyAlignment="1">
      <alignment horizontal="left" vertical="center" wrapText="1"/>
    </xf>
    <xf numFmtId="165" fontId="48" fillId="0" borderId="77" xfId="0" applyNumberFormat="1" applyFont="1" applyBorder="1" applyAlignment="1">
      <alignment horizontal="left" vertical="center"/>
    </xf>
    <xf numFmtId="43" fontId="3" fillId="2" borderId="63" xfId="3" applyFont="1" applyFill="1" applyBorder="1" applyAlignment="1">
      <alignment horizontal="center" vertical="center"/>
    </xf>
    <xf numFmtId="43" fontId="3" fillId="2" borderId="44" xfId="3" applyFont="1" applyFill="1" applyBorder="1" applyAlignment="1">
      <alignment horizontal="center" vertical="center"/>
    </xf>
    <xf numFmtId="43" fontId="3" fillId="2" borderId="55" xfId="3" applyFont="1" applyFill="1" applyBorder="1" applyAlignment="1">
      <alignment horizontal="center" vertical="center"/>
    </xf>
    <xf numFmtId="4" fontId="3" fillId="2" borderId="78" xfId="0" applyNumberFormat="1" applyFont="1" applyFill="1" applyBorder="1" applyAlignment="1">
      <alignment horizontal="left"/>
    </xf>
    <xf numFmtId="0" fontId="42" fillId="6" borderId="88" xfId="0" applyFont="1" applyFill="1" applyBorder="1" applyAlignment="1">
      <alignment horizontal="center"/>
    </xf>
    <xf numFmtId="49" fontId="44" fillId="6" borderId="0" xfId="0" applyNumberFormat="1" applyFont="1" applyFill="1" applyAlignment="1">
      <alignment horizontal="center" wrapText="1"/>
    </xf>
    <xf numFmtId="49" fontId="50" fillId="0" borderId="79" xfId="0" applyNumberFormat="1" applyFont="1" applyBorder="1" applyAlignment="1">
      <alignment horizontal="center" wrapText="1"/>
    </xf>
    <xf numFmtId="49" fontId="21" fillId="0" borderId="17" xfId="2" applyNumberFormat="1" applyFont="1" applyBorder="1" applyAlignment="1">
      <alignment horizontal="left" vertical="center" wrapText="1"/>
    </xf>
    <xf numFmtId="14" fontId="21" fillId="0" borderId="18" xfId="2" applyNumberFormat="1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49" fontId="7" fillId="2" borderId="17" xfId="0" applyNumberFormat="1" applyFont="1" applyFill="1" applyBorder="1" applyAlignment="1">
      <alignment horizontal="left" vertical="center"/>
    </xf>
    <xf numFmtId="166" fontId="7" fillId="2" borderId="18" xfId="0" applyNumberFormat="1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165" fontId="48" fillId="2" borderId="18" xfId="0" applyNumberFormat="1" applyFont="1" applyFill="1" applyBorder="1" applyAlignment="1">
      <alignment horizontal="left" vertical="center"/>
    </xf>
    <xf numFmtId="49" fontId="44" fillId="2" borderId="89" xfId="0" applyNumberFormat="1" applyFont="1" applyFill="1" applyBorder="1" applyAlignment="1">
      <alignment horizontal="center" wrapText="1"/>
    </xf>
    <xf numFmtId="3" fontId="3" fillId="0" borderId="90" xfId="2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wrapText="1"/>
    </xf>
    <xf numFmtId="49" fontId="19" fillId="0" borderId="17" xfId="0" applyNumberFormat="1" applyFont="1" applyBorder="1" applyAlignment="1">
      <alignment horizontal="left" vertical="center" wrapText="1"/>
    </xf>
    <xf numFmtId="49" fontId="19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 wrapText="1"/>
    </xf>
    <xf numFmtId="0" fontId="22" fillId="0" borderId="0" xfId="2" applyFont="1" applyAlignment="1">
      <alignment horizontal="left" vertical="center"/>
    </xf>
    <xf numFmtId="3" fontId="3" fillId="0" borderId="0" xfId="2" applyNumberFormat="1" applyFont="1" applyAlignment="1">
      <alignment horizontal="center" vertical="center"/>
    </xf>
    <xf numFmtId="49" fontId="19" fillId="0" borderId="46" xfId="0" applyNumberFormat="1" applyFont="1" applyBorder="1" applyAlignment="1">
      <alignment horizontal="center" vertical="center"/>
    </xf>
    <xf numFmtId="166" fontId="19" fillId="0" borderId="47" xfId="0" applyNumberFormat="1" applyFont="1" applyBorder="1" applyAlignment="1">
      <alignment horizontal="center" vertical="center" wrapText="1"/>
    </xf>
    <xf numFmtId="165" fontId="9" fillId="0" borderId="47" xfId="0" applyNumberFormat="1" applyFont="1" applyBorder="1" applyAlignment="1">
      <alignment horizontal="center" vertical="center"/>
    </xf>
    <xf numFmtId="0" fontId="51" fillId="0" borderId="0" xfId="0" applyFont="1"/>
    <xf numFmtId="0" fontId="52" fillId="0" borderId="0" xfId="0" applyFont="1" applyAlignment="1">
      <alignment horizontal="center"/>
    </xf>
    <xf numFmtId="3" fontId="3" fillId="0" borderId="91" xfId="2" applyNumberFormat="1" applyFont="1" applyBorder="1" applyAlignment="1">
      <alignment horizontal="center" vertical="center"/>
    </xf>
    <xf numFmtId="43" fontId="3" fillId="2" borderId="92" xfId="3" applyFont="1" applyFill="1" applyBorder="1" applyAlignment="1">
      <alignment horizontal="center" vertical="center"/>
    </xf>
    <xf numFmtId="14" fontId="0" fillId="0" borderId="0" xfId="0" applyNumberFormat="1"/>
    <xf numFmtId="167" fontId="7" fillId="0" borderId="77" xfId="0" applyNumberFormat="1" applyFont="1" applyBorder="1" applyAlignment="1">
      <alignment horizontal="center" vertical="center"/>
    </xf>
    <xf numFmtId="167" fontId="7" fillId="0" borderId="18" xfId="0" applyNumberFormat="1" applyFont="1" applyBorder="1" applyAlignment="1">
      <alignment horizontal="center" vertical="center"/>
    </xf>
    <xf numFmtId="167" fontId="7" fillId="2" borderId="18" xfId="0" applyNumberFormat="1" applyFont="1" applyFill="1" applyBorder="1" applyAlignment="1">
      <alignment horizontal="center" vertical="center"/>
    </xf>
    <xf numFmtId="167" fontId="3" fillId="0" borderId="18" xfId="0" applyNumberFormat="1" applyFont="1" applyBorder="1" applyAlignment="1">
      <alignment horizontal="center" vertical="center"/>
    </xf>
    <xf numFmtId="167" fontId="21" fillId="0" borderId="18" xfId="0" applyNumberFormat="1" applyFont="1" applyBorder="1" applyAlignment="1">
      <alignment horizontal="center" vertical="center"/>
    </xf>
    <xf numFmtId="167" fontId="7" fillId="0" borderId="32" xfId="0" applyNumberFormat="1" applyFont="1" applyBorder="1" applyAlignment="1">
      <alignment horizontal="center" vertical="center"/>
    </xf>
    <xf numFmtId="0" fontId="53" fillId="0" borderId="18" xfId="0" applyFont="1" applyBorder="1"/>
    <xf numFmtId="0" fontId="3" fillId="0" borderId="18" xfId="2" applyFont="1" applyBorder="1" applyAlignment="1">
      <alignment horizontal="center" vertical="center" wrapText="1"/>
    </xf>
    <xf numFmtId="49" fontId="44" fillId="6" borderId="88" xfId="0" applyNumberFormat="1" applyFont="1" applyFill="1" applyBorder="1" applyAlignment="1">
      <alignment horizontal="center" wrapText="1"/>
    </xf>
    <xf numFmtId="49" fontId="45" fillId="2" borderId="88" xfId="0" applyNumberFormat="1" applyFont="1" applyFill="1" applyBorder="1" applyAlignment="1">
      <alignment horizontal="center" wrapText="1"/>
    </xf>
    <xf numFmtId="49" fontId="4" fillId="0" borderId="76" xfId="5" applyNumberFormat="1" applyFont="1" applyBorder="1" applyAlignment="1">
      <alignment horizontal="center" vertical="center" wrapText="1"/>
    </xf>
    <xf numFmtId="170" fontId="7" fillId="2" borderId="77" xfId="5" applyNumberFormat="1" applyFont="1" applyFill="1" applyBorder="1" applyAlignment="1">
      <alignment horizontal="center" vertical="center" wrapText="1"/>
    </xf>
    <xf numFmtId="17" fontId="7" fillId="0" borderId="77" xfId="5" applyNumberFormat="1" applyFont="1" applyBorder="1" applyAlignment="1">
      <alignment horizontal="center" vertical="center" wrapText="1"/>
    </xf>
    <xf numFmtId="0" fontId="7" fillId="0" borderId="77" xfId="5" applyFont="1" applyBorder="1" applyAlignment="1">
      <alignment vertical="center" wrapText="1"/>
    </xf>
    <xf numFmtId="2" fontId="30" fillId="0" borderId="77" xfId="0" applyNumberFormat="1" applyFont="1" applyBorder="1"/>
    <xf numFmtId="0" fontId="4" fillId="3" borderId="58" xfId="5" applyFont="1" applyFill="1" applyBorder="1" applyAlignment="1">
      <alignment horizontal="center" vertical="center" wrapText="1"/>
    </xf>
    <xf numFmtId="0" fontId="5" fillId="3" borderId="59" xfId="5" applyFont="1" applyFill="1" applyBorder="1" applyAlignment="1">
      <alignment horizontal="center" vertical="center" wrapText="1"/>
    </xf>
    <xf numFmtId="0" fontId="4" fillId="3" borderId="59" xfId="5" applyFont="1" applyFill="1" applyBorder="1" applyAlignment="1">
      <alignment horizontal="center" vertical="center" wrapText="1"/>
    </xf>
    <xf numFmtId="0" fontId="4" fillId="3" borderId="60" xfId="5" applyFont="1" applyFill="1" applyBorder="1" applyAlignment="1">
      <alignment horizontal="center" vertical="center" wrapText="1"/>
    </xf>
    <xf numFmtId="3" fontId="16" fillId="0" borderId="77" xfId="5" applyNumberFormat="1" applyFont="1" applyBorder="1" applyAlignment="1">
      <alignment horizontal="center" vertical="center"/>
    </xf>
    <xf numFmtId="3" fontId="16" fillId="0" borderId="18" xfId="5" applyNumberFormat="1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3" fontId="16" fillId="2" borderId="18" xfId="5" applyNumberFormat="1" applyFont="1" applyFill="1" applyBorder="1" applyAlignment="1">
      <alignment horizontal="center" vertical="center"/>
    </xf>
    <xf numFmtId="3" fontId="3" fillId="2" borderId="18" xfId="5" applyNumberFormat="1" applyFont="1" applyFill="1" applyBorder="1" applyAlignment="1">
      <alignment horizontal="center" vertical="center"/>
    </xf>
    <xf numFmtId="3" fontId="19" fillId="2" borderId="25" xfId="5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7" fillId="4" borderId="6" xfId="5" applyFont="1" applyFill="1" applyBorder="1" applyAlignment="1">
      <alignment horizontal="right" vertical="center" wrapText="1"/>
    </xf>
    <xf numFmtId="0" fontId="27" fillId="4" borderId="7" xfId="5" applyFont="1" applyFill="1" applyBorder="1" applyAlignment="1">
      <alignment horizontal="right" vertical="center" wrapText="1"/>
    </xf>
    <xf numFmtId="0" fontId="27" fillId="4" borderId="8" xfId="5" applyFont="1" applyFill="1" applyBorder="1" applyAlignment="1">
      <alignment horizontal="right" vertical="center" wrapText="1"/>
    </xf>
    <xf numFmtId="0" fontId="24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7" fillId="0" borderId="9" xfId="5" applyFont="1" applyBorder="1" applyAlignment="1">
      <alignment horizontal="center" vertical="center" wrapText="1"/>
    </xf>
    <xf numFmtId="0" fontId="27" fillId="0" borderId="10" xfId="5" applyFont="1" applyBorder="1" applyAlignment="1">
      <alignment horizontal="center" vertical="center" wrapText="1"/>
    </xf>
    <xf numFmtId="0" fontId="27" fillId="0" borderId="11" xfId="5" applyFont="1" applyBorder="1" applyAlignment="1">
      <alignment horizontal="center" vertical="center" wrapText="1"/>
    </xf>
    <xf numFmtId="0" fontId="27" fillId="0" borderId="1" xfId="5" applyFont="1" applyBorder="1" applyAlignment="1">
      <alignment horizontal="center" vertical="center" wrapText="1"/>
    </xf>
    <xf numFmtId="0" fontId="27" fillId="0" borderId="2" xfId="5" applyFont="1" applyBorder="1" applyAlignment="1">
      <alignment horizontal="center" vertical="center" wrapText="1"/>
    </xf>
    <xf numFmtId="0" fontId="27" fillId="0" borderId="3" xfId="5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3" fillId="0" borderId="51" xfId="2" applyFont="1" applyBorder="1" applyAlignment="1">
      <alignment horizontal="center" vertical="center" wrapText="1"/>
    </xf>
    <xf numFmtId="0" fontId="23" fillId="0" borderId="52" xfId="2" applyFont="1" applyBorder="1" applyAlignment="1">
      <alignment horizontal="center" vertical="center" wrapText="1"/>
    </xf>
    <xf numFmtId="0" fontId="23" fillId="0" borderId="56" xfId="2" applyFont="1" applyBorder="1" applyAlignment="1">
      <alignment horizontal="center" vertical="center" wrapText="1"/>
    </xf>
    <xf numFmtId="0" fontId="26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4" fontId="0" fillId="2" borderId="3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4" fontId="27" fillId="0" borderId="11" xfId="5" applyNumberFormat="1" applyFont="1" applyBorder="1" applyAlignment="1">
      <alignment horizontal="center" vertical="center" wrapText="1"/>
    </xf>
    <xf numFmtId="0" fontId="27" fillId="4" borderId="4" xfId="5" applyFont="1" applyFill="1" applyBorder="1" applyAlignment="1">
      <alignment horizontal="right" vertical="center" wrapText="1"/>
    </xf>
    <xf numFmtId="0" fontId="27" fillId="4" borderId="0" xfId="5" applyFont="1" applyFill="1" applyAlignment="1">
      <alignment horizontal="right" vertical="center" wrapText="1"/>
    </xf>
    <xf numFmtId="0" fontId="27" fillId="4" borderId="5" xfId="5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14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23" fillId="0" borderId="27" xfId="2" applyFont="1" applyBorder="1" applyAlignment="1">
      <alignment horizontal="center" vertical="center" wrapText="1"/>
    </xf>
    <xf numFmtId="0" fontId="23" fillId="0" borderId="28" xfId="2" applyFont="1" applyBorder="1" applyAlignment="1">
      <alignment horizontal="center" vertical="center" wrapText="1"/>
    </xf>
    <xf numFmtId="0" fontId="23" fillId="0" borderId="29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4" borderId="83" xfId="2" applyFont="1" applyFill="1" applyBorder="1" applyAlignment="1">
      <alignment horizontal="right" vertical="center" wrapText="1"/>
    </xf>
    <xf numFmtId="0" fontId="4" fillId="4" borderId="84" xfId="2" applyFont="1" applyFill="1" applyBorder="1" applyAlignment="1">
      <alignment horizontal="right" vertical="center" wrapText="1"/>
    </xf>
    <xf numFmtId="0" fontId="4" fillId="0" borderId="0" xfId="4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4" borderId="27" xfId="2" applyFont="1" applyFill="1" applyBorder="1" applyAlignment="1">
      <alignment horizontal="right" vertical="center" wrapText="1"/>
    </xf>
    <xf numFmtId="0" fontId="4" fillId="4" borderId="28" xfId="2" applyFont="1" applyFill="1" applyBorder="1" applyAlignment="1">
      <alignment horizontal="right" vertical="center" wrapText="1"/>
    </xf>
    <xf numFmtId="0" fontId="4" fillId="4" borderId="49" xfId="2" applyFont="1" applyFill="1" applyBorder="1" applyAlignment="1">
      <alignment horizontal="right" vertical="center" wrapText="1"/>
    </xf>
    <xf numFmtId="0" fontId="14" fillId="0" borderId="0" xfId="4" applyFont="1" applyAlignment="1">
      <alignment horizontal="left" vertical="center" wrapText="1"/>
    </xf>
    <xf numFmtId="0" fontId="16" fillId="0" borderId="0" xfId="0" applyFont="1" applyBorder="1"/>
    <xf numFmtId="0" fontId="0" fillId="0" borderId="0" xfId="0" applyBorder="1"/>
    <xf numFmtId="0" fontId="16" fillId="0" borderId="52" xfId="0" applyFont="1" applyBorder="1"/>
    <xf numFmtId="0" fontId="54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55" fillId="0" borderId="0" xfId="0" applyFont="1" applyAlignment="1">
      <alignment vertical="top"/>
    </xf>
    <xf numFmtId="4" fontId="16" fillId="0" borderId="19" xfId="0" applyNumberFormat="1" applyFont="1" applyFill="1" applyBorder="1"/>
  </cellXfs>
  <cellStyles count="6">
    <cellStyle name="Comma 3" xfId="3" xr:uid="{AD45C73D-7530-4E20-AFC4-DED8DE28FB42}"/>
    <cellStyle name="Millares" xfId="1" builtinId="3"/>
    <cellStyle name="Normal" xfId="0" builtinId="0"/>
    <cellStyle name="Normal 2" xfId="4" xr:uid="{0130F701-24AD-4247-8C3C-0C05613D88D5}"/>
    <cellStyle name="Normal 5" xfId="5" xr:uid="{5319DCF7-046D-4ED7-BCAB-3FC29E1CB0AF}"/>
    <cellStyle name="Normal 6" xfId="2" xr:uid="{F9F09F5A-ABF9-4016-BC1A-00AEF60C91A5}"/>
  </cellStyles>
  <dxfs count="0"/>
  <tableStyles count="1" defaultTableStyle="TableStyleMedium2" defaultPivotStyle="PivotStyleLight16">
    <tableStyle name="Invisible" pivot="0" table="0" count="0" xr9:uid="{88E298F5-0F28-45F0-A387-0A6FB360B9C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670759</xdr:colOff>
      <xdr:row>0</xdr:row>
      <xdr:rowOff>73193</xdr:rowOff>
    </xdr:from>
    <xdr:to>
      <xdr:col>5</xdr:col>
      <xdr:colOff>169365</xdr:colOff>
      <xdr:row>5</xdr:row>
      <xdr:rowOff>129561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03C2F1-CD1A-4E26-8091-74261AD89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8034" y="73193"/>
          <a:ext cx="3832481" cy="143749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169</xdr:row>
      <xdr:rowOff>19050</xdr:rowOff>
    </xdr:from>
    <xdr:to>
      <xdr:col>2</xdr:col>
      <xdr:colOff>95250</xdr:colOff>
      <xdr:row>169</xdr:row>
      <xdr:rowOff>19050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D862977-78D3-4104-AF86-74D0072BE53B}"/>
            </a:ext>
            <a:ext uri="{147F2762-F138-4A5C-976F-8EAC2B608ADB}">
              <a16:predDERef xmlns:a16="http://schemas.microsoft.com/office/drawing/2014/main" pred="{8403C2F1-CD1A-4E26-8091-74261AD89438}"/>
            </a:ext>
          </a:extLst>
        </xdr:cNvPr>
        <xdr:cNvCxnSpPr>
          <a:cxnSpLocks/>
        </xdr:cNvCxnSpPr>
      </xdr:nvCxnSpPr>
      <xdr:spPr>
        <a:xfrm flipV="1">
          <a:off x="1666875" y="51673125"/>
          <a:ext cx="15240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930935</xdr:colOff>
      <xdr:row>0</xdr:row>
      <xdr:rowOff>121488</xdr:rowOff>
    </xdr:from>
    <xdr:to>
      <xdr:col>5</xdr:col>
      <xdr:colOff>231285</xdr:colOff>
      <xdr:row>5</xdr:row>
      <xdr:rowOff>141724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842A69-28D0-453C-B0B4-722781918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935" y="121488"/>
          <a:ext cx="3834250" cy="1448986"/>
        </a:xfrm>
        <a:prstGeom prst="rect">
          <a:avLst/>
        </a:prstGeom>
      </xdr:spPr>
    </xdr:pic>
    <xdr:clientData/>
  </xdr:twoCellAnchor>
  <xdr:twoCellAnchor>
    <xdr:from>
      <xdr:col>4</xdr:col>
      <xdr:colOff>1091406</xdr:colOff>
      <xdr:row>330</xdr:row>
      <xdr:rowOff>188516</xdr:rowOff>
    </xdr:from>
    <xdr:to>
      <xdr:col>7</xdr:col>
      <xdr:colOff>49609</xdr:colOff>
      <xdr:row>331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E546156-89B4-4021-A4A6-0B043B77B53B}"/>
            </a:ext>
            <a:ext uri="{147F2762-F138-4A5C-976F-8EAC2B608ADB}">
              <a16:predDERef xmlns:a16="http://schemas.microsoft.com/office/drawing/2014/main" pred="{58842A69-28D0-453C-B0B4-7227819180CC}"/>
            </a:ext>
          </a:extLst>
        </xdr:cNvPr>
        <xdr:cNvCxnSpPr/>
      </xdr:nvCxnSpPr>
      <xdr:spPr>
        <a:xfrm flipV="1">
          <a:off x="7568406" y="5846366"/>
          <a:ext cx="1987153" cy="1150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404903</xdr:colOff>
      <xdr:row>330</xdr:row>
      <xdr:rowOff>179897</xdr:rowOff>
    </xdr:from>
    <xdr:to>
      <xdr:col>3</xdr:col>
      <xdr:colOff>2148159</xdr:colOff>
      <xdr:row>330</xdr:row>
      <xdr:rowOff>179898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60A47D5-A986-4C40-8410-0BC21C79A10A}"/>
            </a:ext>
            <a:ext uri="{147F2762-F138-4A5C-976F-8EAC2B608ADB}">
              <a16:predDERef xmlns:a16="http://schemas.microsoft.com/office/drawing/2014/main" pred="{0E546156-89B4-4021-A4A6-0B043B77B53B}"/>
            </a:ext>
          </a:extLst>
        </xdr:cNvPr>
        <xdr:cNvCxnSpPr/>
      </xdr:nvCxnSpPr>
      <xdr:spPr>
        <a:xfrm>
          <a:off x="3452903" y="5837747"/>
          <a:ext cx="1743256" cy="1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930935</xdr:colOff>
      <xdr:row>0</xdr:row>
      <xdr:rowOff>121488</xdr:rowOff>
    </xdr:from>
    <xdr:to>
      <xdr:col>5</xdr:col>
      <xdr:colOff>231285</xdr:colOff>
      <xdr:row>5</xdr:row>
      <xdr:rowOff>141724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6B537B-F8F6-4F65-A756-5407D2EFC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0235" y="121488"/>
          <a:ext cx="3834250" cy="1448986"/>
        </a:xfrm>
        <a:prstGeom prst="rect">
          <a:avLst/>
        </a:prstGeom>
      </xdr:spPr>
    </xdr:pic>
    <xdr:clientData/>
  </xdr:twoCellAnchor>
  <xdr:twoCellAnchor>
    <xdr:from>
      <xdr:col>4</xdr:col>
      <xdr:colOff>1091406</xdr:colOff>
      <xdr:row>293</xdr:row>
      <xdr:rowOff>188516</xdr:rowOff>
    </xdr:from>
    <xdr:to>
      <xdr:col>7</xdr:col>
      <xdr:colOff>49609</xdr:colOff>
      <xdr:row>294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38B3BEB-6E0C-4638-A3B7-50986BEB043D}"/>
            </a:ext>
          </a:extLst>
        </xdr:cNvPr>
        <xdr:cNvCxnSpPr/>
      </xdr:nvCxnSpPr>
      <xdr:spPr>
        <a:xfrm flipV="1">
          <a:off x="6539706" y="101696441"/>
          <a:ext cx="1987153" cy="1150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404903</xdr:colOff>
      <xdr:row>293</xdr:row>
      <xdr:rowOff>179897</xdr:rowOff>
    </xdr:from>
    <xdr:to>
      <xdr:col>3</xdr:col>
      <xdr:colOff>2148159</xdr:colOff>
      <xdr:row>293</xdr:row>
      <xdr:rowOff>179898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4483A2D-A7E8-463F-8695-6CC0906DB04A}"/>
            </a:ext>
            <a:ext uri="{147F2762-F138-4A5C-976F-8EAC2B608ADB}">
              <a16:predDERef xmlns:a16="http://schemas.microsoft.com/office/drawing/2014/main" pred="{038B3BEB-6E0C-4638-A3B7-50986BEB043D}"/>
            </a:ext>
          </a:extLst>
        </xdr:cNvPr>
        <xdr:cNvCxnSpPr/>
      </xdr:nvCxnSpPr>
      <xdr:spPr>
        <a:xfrm>
          <a:off x="3452903" y="106326497"/>
          <a:ext cx="1743256" cy="1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946984</xdr:colOff>
      <xdr:row>0</xdr:row>
      <xdr:rowOff>130343</xdr:rowOff>
    </xdr:from>
    <xdr:to>
      <xdr:col>6</xdr:col>
      <xdr:colOff>359865</xdr:colOff>
      <xdr:row>5</xdr:row>
      <xdr:rowOff>186711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036622-4143-4557-95CB-B77C559A6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3459" y="130343"/>
          <a:ext cx="3832481" cy="1437493"/>
        </a:xfrm>
        <a:prstGeom prst="rect">
          <a:avLst/>
        </a:prstGeom>
      </xdr:spPr>
    </xdr:pic>
    <xdr:clientData/>
  </xdr:twoCellAnchor>
  <xdr:twoCellAnchor>
    <xdr:from>
      <xdr:col>1</xdr:col>
      <xdr:colOff>902369</xdr:colOff>
      <xdr:row>93</xdr:row>
      <xdr:rowOff>10527</xdr:rowOff>
    </xdr:from>
    <xdr:to>
      <xdr:col>3</xdr:col>
      <xdr:colOff>140369</xdr:colOff>
      <xdr:row>93</xdr:row>
      <xdr:rowOff>10527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6750DCD-BE05-4C79-8859-9F3423D6A9AC}"/>
            </a:ext>
            <a:ext uri="{147F2762-F138-4A5C-976F-8EAC2B608ADB}">
              <a16:predDERef xmlns:a16="http://schemas.microsoft.com/office/drawing/2014/main" pred="{6D036622-4143-4557-95CB-B77C559A67A3}"/>
            </a:ext>
          </a:extLst>
        </xdr:cNvPr>
        <xdr:cNvCxnSpPr/>
      </xdr:nvCxnSpPr>
      <xdr:spPr>
        <a:xfrm>
          <a:off x="1959644" y="27842577"/>
          <a:ext cx="188595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123825</xdr:rowOff>
    </xdr:from>
    <xdr:to>
      <xdr:col>4</xdr:col>
      <xdr:colOff>334800</xdr:colOff>
      <xdr:row>5</xdr:row>
      <xdr:rowOff>135075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5D2CA6-2727-4452-B38B-E43C38783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123825"/>
          <a:ext cx="3840000" cy="1440000"/>
        </a:xfrm>
        <a:prstGeom prst="rect">
          <a:avLst/>
        </a:prstGeom>
      </xdr:spPr>
    </xdr:pic>
    <xdr:clientData/>
  </xdr:twoCellAnchor>
  <xdr:twoCellAnchor>
    <xdr:from>
      <xdr:col>1</xdr:col>
      <xdr:colOff>990600</xdr:colOff>
      <xdr:row>175</xdr:row>
      <xdr:rowOff>0</xdr:rowOff>
    </xdr:from>
    <xdr:to>
      <xdr:col>2</xdr:col>
      <xdr:colOff>1924050</xdr:colOff>
      <xdr:row>175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7B8AF4F-77B0-4352-9950-21E68F311E01}"/>
            </a:ext>
            <a:ext uri="{147F2762-F138-4A5C-976F-8EAC2B608ADB}">
              <a16:predDERef xmlns:a16="http://schemas.microsoft.com/office/drawing/2014/main" pred="{2B5D2CA6-2727-4452-B38B-E43C38783A2A}"/>
            </a:ext>
          </a:extLst>
        </xdr:cNvPr>
        <xdr:cNvCxnSpPr/>
      </xdr:nvCxnSpPr>
      <xdr:spPr>
        <a:xfrm>
          <a:off x="2009775" y="42100500"/>
          <a:ext cx="19716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590551</xdr:colOff>
      <xdr:row>0</xdr:row>
      <xdr:rowOff>73193</xdr:rowOff>
    </xdr:from>
    <xdr:to>
      <xdr:col>5</xdr:col>
      <xdr:colOff>89157</xdr:colOff>
      <xdr:row>5</xdr:row>
      <xdr:rowOff>129561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8D5A5C-8F1B-4370-BFE5-52758F299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6" y="73193"/>
          <a:ext cx="3832481" cy="1437493"/>
        </a:xfrm>
        <a:prstGeom prst="rect">
          <a:avLst/>
        </a:prstGeom>
      </xdr:spPr>
    </xdr:pic>
    <xdr:clientData/>
  </xdr:twoCellAnchor>
  <xdr:twoCellAnchor>
    <xdr:from>
      <xdr:col>3</xdr:col>
      <xdr:colOff>501318</xdr:colOff>
      <xdr:row>94</xdr:row>
      <xdr:rowOff>0</xdr:rowOff>
    </xdr:from>
    <xdr:to>
      <xdr:col>6</xdr:col>
      <xdr:colOff>411082</xdr:colOff>
      <xdr:row>94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4434083-E05C-43D0-A28D-5328FDBB5F7A}"/>
            </a:ext>
            <a:ext uri="{147F2762-F138-4A5C-976F-8EAC2B608ADB}">
              <a16:predDERef xmlns:a16="http://schemas.microsoft.com/office/drawing/2014/main" pred="{548D5A5C-8F1B-4370-BFE5-52758F299680}"/>
            </a:ext>
          </a:extLst>
        </xdr:cNvPr>
        <xdr:cNvCxnSpPr/>
      </xdr:nvCxnSpPr>
      <xdr:spPr>
        <a:xfrm>
          <a:off x="4549443" y="28441650"/>
          <a:ext cx="1890964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411079</xdr:colOff>
      <xdr:row>97</xdr:row>
      <xdr:rowOff>30079</xdr:rowOff>
    </xdr:from>
    <xdr:to>
      <xdr:col>4</xdr:col>
      <xdr:colOff>160421</xdr:colOff>
      <xdr:row>97</xdr:row>
      <xdr:rowOff>30079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26BDB58-32FD-433A-95C1-B0C927F4A223}"/>
            </a:ext>
            <a:ext uri="{147F2762-F138-4A5C-976F-8EAC2B608ADB}">
              <a16:predDERef xmlns:a16="http://schemas.microsoft.com/office/drawing/2014/main" pred="{A4434083-E05C-43D0-A28D-5328FDBB5F7A}"/>
            </a:ext>
          </a:extLst>
        </xdr:cNvPr>
        <xdr:cNvCxnSpPr/>
      </xdr:nvCxnSpPr>
      <xdr:spPr>
        <a:xfrm>
          <a:off x="2897104" y="28441650"/>
          <a:ext cx="189246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591553</xdr:colOff>
      <xdr:row>100</xdr:row>
      <xdr:rowOff>200527</xdr:rowOff>
    </xdr:from>
    <xdr:to>
      <xdr:col>4</xdr:col>
      <xdr:colOff>10026</xdr:colOff>
      <xdr:row>100</xdr:row>
      <xdr:rowOff>200527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AC55F26-AA48-41B4-A1BE-2C71F2E09A4B}"/>
            </a:ext>
            <a:ext uri="{147F2762-F138-4A5C-976F-8EAC2B608ADB}">
              <a16:predDERef xmlns:a16="http://schemas.microsoft.com/office/drawing/2014/main" pred="{E26BDB58-32FD-433A-95C1-B0C927F4A223}"/>
            </a:ext>
          </a:extLst>
        </xdr:cNvPr>
        <xdr:cNvCxnSpPr/>
      </xdr:nvCxnSpPr>
      <xdr:spPr>
        <a:xfrm>
          <a:off x="3077578" y="28441650"/>
          <a:ext cx="1561598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1032710</xdr:colOff>
      <xdr:row>94</xdr:row>
      <xdr:rowOff>10026</xdr:rowOff>
    </xdr:from>
    <xdr:to>
      <xdr:col>2</xdr:col>
      <xdr:colOff>441158</xdr:colOff>
      <xdr:row>94</xdr:row>
      <xdr:rowOff>10026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52F8730F-19A1-4DF3-90D3-A4D5233EAD2E}"/>
            </a:ext>
            <a:ext uri="{147F2762-F138-4A5C-976F-8EAC2B608ADB}">
              <a16:predDERef xmlns:a16="http://schemas.microsoft.com/office/drawing/2014/main" pred="{FAC55F26-AA48-41B4-A1BE-2C71F2E09A4B}"/>
            </a:ext>
          </a:extLst>
        </xdr:cNvPr>
        <xdr:cNvCxnSpPr/>
      </xdr:nvCxnSpPr>
      <xdr:spPr>
        <a:xfrm>
          <a:off x="1032710" y="28441650"/>
          <a:ext cx="189447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20052</xdr:colOff>
      <xdr:row>104</xdr:row>
      <xdr:rowOff>0</xdr:rowOff>
    </xdr:from>
    <xdr:to>
      <xdr:col>5</xdr:col>
      <xdr:colOff>631658</xdr:colOff>
      <xdr:row>104</xdr:row>
      <xdr:rowOff>10026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1B38717-4E3B-438D-9042-A10B7D9E1881}"/>
            </a:ext>
            <a:ext uri="{147F2762-F138-4A5C-976F-8EAC2B608ADB}">
              <a16:predDERef xmlns:a16="http://schemas.microsoft.com/office/drawing/2014/main" pred="{52F8730F-19A1-4DF3-90D3-A4D5233EAD2E}"/>
            </a:ext>
          </a:extLst>
        </xdr:cNvPr>
        <xdr:cNvCxnSpPr/>
      </xdr:nvCxnSpPr>
      <xdr:spPr>
        <a:xfrm>
          <a:off x="4068177" y="28860750"/>
          <a:ext cx="1954631" cy="1002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1046587</xdr:colOff>
      <xdr:row>104</xdr:row>
      <xdr:rowOff>9450</xdr:rowOff>
    </xdr:from>
    <xdr:to>
      <xdr:col>2</xdr:col>
      <xdr:colOff>10027</xdr:colOff>
      <xdr:row>104</xdr:row>
      <xdr:rowOff>20053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68926C53-CA76-4C5B-A717-B6FF1487FD16}"/>
            </a:ext>
            <a:ext uri="{147F2762-F138-4A5C-976F-8EAC2B608ADB}">
              <a16:predDERef xmlns:a16="http://schemas.microsoft.com/office/drawing/2014/main" pred="{41B38717-4E3B-438D-9042-A10B7D9E1881}"/>
            </a:ext>
          </a:extLst>
        </xdr:cNvPr>
        <xdr:cNvCxnSpPr/>
      </xdr:nvCxnSpPr>
      <xdr:spPr>
        <a:xfrm>
          <a:off x="1046587" y="28870200"/>
          <a:ext cx="1449465" cy="1060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123825</xdr:rowOff>
    </xdr:from>
    <xdr:to>
      <xdr:col>9</xdr:col>
      <xdr:colOff>334800</xdr:colOff>
      <xdr:row>5</xdr:row>
      <xdr:rowOff>135075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AB3358-6301-4BC5-8E36-09084674F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123825"/>
          <a:ext cx="3840000" cy="1440000"/>
        </a:xfrm>
        <a:prstGeom prst="rect">
          <a:avLst/>
        </a:prstGeom>
      </xdr:spPr>
    </xdr:pic>
    <xdr:clientData/>
  </xdr:twoCellAnchor>
  <xdr:twoCellAnchor>
    <xdr:from>
      <xdr:col>2</xdr:col>
      <xdr:colOff>990600</xdr:colOff>
      <xdr:row>156</xdr:row>
      <xdr:rowOff>0</xdr:rowOff>
    </xdr:from>
    <xdr:to>
      <xdr:col>3</xdr:col>
      <xdr:colOff>1924050</xdr:colOff>
      <xdr:row>156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56C62431-7368-4215-9D7C-9C0A68EB3969}"/>
            </a:ext>
            <a:ext uri="{147F2762-F138-4A5C-976F-8EAC2B608ADB}">
              <a16:predDERef xmlns:a16="http://schemas.microsoft.com/office/drawing/2014/main" pred="{87AB3358-6301-4BC5-8E36-09084674FB67}"/>
            </a:ext>
          </a:extLst>
        </xdr:cNvPr>
        <xdr:cNvCxnSpPr/>
      </xdr:nvCxnSpPr>
      <xdr:spPr>
        <a:xfrm>
          <a:off x="2524125" y="37614225"/>
          <a:ext cx="19716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123825</xdr:rowOff>
    </xdr:from>
    <xdr:to>
      <xdr:col>4</xdr:col>
      <xdr:colOff>334800</xdr:colOff>
      <xdr:row>5</xdr:row>
      <xdr:rowOff>135075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B19571-8D1B-40D9-A225-EC053C0C7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123825"/>
          <a:ext cx="3840000" cy="1440000"/>
        </a:xfrm>
        <a:prstGeom prst="rect">
          <a:avLst/>
        </a:prstGeom>
      </xdr:spPr>
    </xdr:pic>
    <xdr:clientData/>
  </xdr:twoCellAnchor>
  <xdr:twoCellAnchor>
    <xdr:from>
      <xdr:col>1</xdr:col>
      <xdr:colOff>990600</xdr:colOff>
      <xdr:row>174</xdr:row>
      <xdr:rowOff>0</xdr:rowOff>
    </xdr:from>
    <xdr:to>
      <xdr:col>2</xdr:col>
      <xdr:colOff>1924050</xdr:colOff>
      <xdr:row>174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513D1B9-DA2C-44B8-8770-C5632970976B}"/>
            </a:ext>
            <a:ext uri="{147F2762-F138-4A5C-976F-8EAC2B608ADB}">
              <a16:predDERef xmlns:a16="http://schemas.microsoft.com/office/drawing/2014/main" pred="{85B19571-8D1B-40D9-A225-EC053C0C77DF}"/>
            </a:ext>
          </a:extLst>
        </xdr:cNvPr>
        <xdr:cNvCxnSpPr/>
      </xdr:nvCxnSpPr>
      <xdr:spPr>
        <a:xfrm>
          <a:off x="2095500" y="42005250"/>
          <a:ext cx="200025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1066800</xdr:colOff>
      <xdr:row>0</xdr:row>
      <xdr:rowOff>123825</xdr:rowOff>
    </xdr:from>
    <xdr:to>
      <xdr:col>5</xdr:col>
      <xdr:colOff>134775</xdr:colOff>
      <xdr:row>5</xdr:row>
      <xdr:rowOff>96975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76238E-F06B-4883-AABD-280355258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123825"/>
          <a:ext cx="3840000" cy="1440000"/>
        </a:xfrm>
        <a:prstGeom prst="rect">
          <a:avLst/>
        </a:prstGeom>
      </xdr:spPr>
    </xdr:pic>
    <xdr:clientData/>
  </xdr:twoCellAnchor>
  <xdr:twoCellAnchor>
    <xdr:from>
      <xdr:col>2</xdr:col>
      <xdr:colOff>990600</xdr:colOff>
      <xdr:row>166</xdr:row>
      <xdr:rowOff>0</xdr:rowOff>
    </xdr:from>
    <xdr:to>
      <xdr:col>3</xdr:col>
      <xdr:colOff>1924050</xdr:colOff>
      <xdr:row>166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CB3448A-BFE4-4409-8801-ADEBEE664222}"/>
            </a:ext>
          </a:extLst>
        </xdr:cNvPr>
        <xdr:cNvCxnSpPr/>
      </xdr:nvCxnSpPr>
      <xdr:spPr>
        <a:xfrm>
          <a:off x="3248025" y="37766625"/>
          <a:ext cx="200025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942975</xdr:colOff>
      <xdr:row>0</xdr:row>
      <xdr:rowOff>123825</xdr:rowOff>
    </xdr:from>
    <xdr:to>
      <xdr:col>5</xdr:col>
      <xdr:colOff>199545</xdr:colOff>
      <xdr:row>5</xdr:row>
      <xdr:rowOff>135075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9AF5F9-45D4-45C6-91DF-F216D966F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4725" y="123825"/>
          <a:ext cx="3838095" cy="1440000"/>
        </a:xfrm>
        <a:prstGeom prst="rect">
          <a:avLst/>
        </a:prstGeom>
      </xdr:spPr>
    </xdr:pic>
    <xdr:clientData/>
  </xdr:twoCellAnchor>
  <xdr:twoCellAnchor>
    <xdr:from>
      <xdr:col>2</xdr:col>
      <xdr:colOff>990600</xdr:colOff>
      <xdr:row>178</xdr:row>
      <xdr:rowOff>0</xdr:rowOff>
    </xdr:from>
    <xdr:to>
      <xdr:col>3</xdr:col>
      <xdr:colOff>1924050</xdr:colOff>
      <xdr:row>178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103C06B9-0667-4194-AF63-7C3C706A704E}"/>
            </a:ext>
            <a:ext uri="{147F2762-F138-4A5C-976F-8EAC2B608ADB}">
              <a16:predDERef xmlns:a16="http://schemas.microsoft.com/office/drawing/2014/main" pred="{469AF5F9-45D4-45C6-91DF-F216D966FB63}"/>
            </a:ext>
          </a:extLst>
        </xdr:cNvPr>
        <xdr:cNvCxnSpPr/>
      </xdr:nvCxnSpPr>
      <xdr:spPr>
        <a:xfrm>
          <a:off x="2009775" y="41881425"/>
          <a:ext cx="197167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1178585</xdr:colOff>
      <xdr:row>0</xdr:row>
      <xdr:rowOff>150063</xdr:rowOff>
    </xdr:from>
    <xdr:to>
      <xdr:col>5</xdr:col>
      <xdr:colOff>626669</xdr:colOff>
      <xdr:row>5</xdr:row>
      <xdr:rowOff>170299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112441B6-22AF-4123-93A9-A1C145DE8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7885" y="150063"/>
          <a:ext cx="3834250" cy="1448986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534</xdr:row>
      <xdr:rowOff>0</xdr:rowOff>
    </xdr:from>
    <xdr:to>
      <xdr:col>7</xdr:col>
      <xdr:colOff>48597</xdr:colOff>
      <xdr:row>534</xdr:row>
      <xdr:rowOff>0</xdr:rowOff>
    </xdr:to>
    <xdr:cxnSp macro="">
      <xdr:nvCxnSpPr>
        <xdr:cNvPr id="2" name="Conector recto 2">
          <a:extLst>
            <a:ext uri="{FF2B5EF4-FFF2-40B4-BE49-F238E27FC236}">
              <a16:creationId xmlns:a16="http://schemas.microsoft.com/office/drawing/2014/main" id="{E148359F-7E58-417D-9FFC-E22D90803CE4}"/>
            </a:ext>
            <a:ext uri="{147F2762-F138-4A5C-976F-8EAC2B608ADB}">
              <a16:predDERef xmlns:a16="http://schemas.microsoft.com/office/drawing/2014/main" pred="{112441B6-22AF-4123-93A9-A1C145DE846B}"/>
            </a:ext>
          </a:extLst>
        </xdr:cNvPr>
        <xdr:cNvCxnSpPr/>
      </xdr:nvCxnSpPr>
      <xdr:spPr>
        <a:xfrm>
          <a:off x="7493648" y="187545306"/>
          <a:ext cx="1973036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534</xdr:row>
      <xdr:rowOff>0</xdr:rowOff>
    </xdr:from>
    <xdr:to>
      <xdr:col>3</xdr:col>
      <xdr:colOff>1933575</xdr:colOff>
      <xdr:row>534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489C96CA-98D8-D3D9-B363-2BEB787313D8}"/>
            </a:ext>
            <a:ext uri="{147F2762-F138-4A5C-976F-8EAC2B608ADB}">
              <a16:predDERef xmlns:a16="http://schemas.microsoft.com/office/drawing/2014/main" pred="{E148359F-7E58-417D-9FFC-E22D90803CE4}"/>
            </a:ext>
          </a:extLst>
        </xdr:cNvPr>
        <xdr:cNvCxnSpPr>
          <a:cxnSpLocks/>
        </xdr:cNvCxnSpPr>
      </xdr:nvCxnSpPr>
      <xdr:spPr>
        <a:xfrm>
          <a:off x="2733675" y="175745775"/>
          <a:ext cx="1428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INVENTARIO%202024\10-OCTUBRE-2024.xlsx" TargetMode="External"/><Relationship Id="rId1" Type="http://schemas.openxmlformats.org/officeDocument/2006/relationships/externalLinkPath" Target="file:///Z:\INVENTARIO%202024\10-OCTUBRE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vt. Textil 9-2024"/>
      <sheetName val="Invt. Textil ENTRADA"/>
      <sheetName val="Invt. Textil SALIDA"/>
      <sheetName val="Invt. Textil 10-2024"/>
      <sheetName val="Invt. Textil 8-2024"/>
      <sheetName val="Invt. Textil "/>
      <sheetName val="Inventario Cocina 9-2024 "/>
      <sheetName val="Inventario Cocina 8-2024"/>
      <sheetName val="Inv. Cocina "/>
      <sheetName val="Inv. Suministro  9-2024"/>
      <sheetName val="Inv. Suministro  8-2024"/>
      <sheetName val="Inv. Suministro 08-102024"/>
      <sheetName val="Invt. Textil colores"/>
      <sheetName val="Inv. Suministro 08-102024 (2)"/>
      <sheetName val="Inv. Suministro "/>
    </sheetNames>
    <sheetDataSet>
      <sheetData sheetId="0">
        <row r="9">
          <cell r="E9">
            <v>2609</v>
          </cell>
        </row>
        <row r="57">
          <cell r="E57" t="str">
            <v>0</v>
          </cell>
        </row>
        <row r="58">
          <cell r="E58" t="str">
            <v>0</v>
          </cell>
        </row>
        <row r="59">
          <cell r="E59">
            <v>24</v>
          </cell>
        </row>
        <row r="60">
          <cell r="E60">
            <v>8</v>
          </cell>
        </row>
        <row r="61">
          <cell r="E61">
            <v>0</v>
          </cell>
        </row>
        <row r="75">
          <cell r="E75">
            <v>828</v>
          </cell>
        </row>
        <row r="79">
          <cell r="E79" t="str">
            <v>0</v>
          </cell>
        </row>
        <row r="80">
          <cell r="E80" t="str">
            <v>0</v>
          </cell>
        </row>
      </sheetData>
      <sheetData sheetId="1">
        <row r="9">
          <cell r="AH9">
            <v>759</v>
          </cell>
        </row>
        <row r="57">
          <cell r="AH57">
            <v>0</v>
          </cell>
        </row>
        <row r="58">
          <cell r="AH58">
            <v>0</v>
          </cell>
        </row>
        <row r="59">
          <cell r="AH59">
            <v>0</v>
          </cell>
        </row>
        <row r="60">
          <cell r="AH60">
            <v>0</v>
          </cell>
        </row>
        <row r="61">
          <cell r="AH61">
            <v>0</v>
          </cell>
        </row>
        <row r="75">
          <cell r="AH75">
            <v>2</v>
          </cell>
        </row>
        <row r="79">
          <cell r="AH79">
            <v>0</v>
          </cell>
        </row>
        <row r="80">
          <cell r="AH80">
            <v>0</v>
          </cell>
        </row>
      </sheetData>
      <sheetData sheetId="2">
        <row r="9">
          <cell r="J9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75">
          <cell r="J75">
            <v>0</v>
          </cell>
        </row>
        <row r="79">
          <cell r="J79">
            <v>0</v>
          </cell>
        </row>
        <row r="80">
          <cell r="J8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73FA3-054B-43AE-9683-D5C8FDFE3AE2}">
  <sheetPr>
    <pageSetUpPr fitToPage="1"/>
  </sheetPr>
  <dimension ref="A1:Q172"/>
  <sheetViews>
    <sheetView topLeftCell="A159" zoomScale="95" zoomScaleNormal="95" workbookViewId="0">
      <selection activeCell="Q169" sqref="Q169"/>
    </sheetView>
  </sheetViews>
  <sheetFormatPr defaultColWidth="18.28515625" defaultRowHeight="14.45"/>
  <cols>
    <col min="1" max="1" width="15.85546875" customWidth="1"/>
    <col min="2" max="2" width="21.42578125" customWidth="1"/>
    <col min="3" max="3" width="23.42578125" customWidth="1"/>
    <col min="4" max="4" width="8.7109375" customWidth="1"/>
    <col min="5" max="5" width="11.42578125" customWidth="1"/>
    <col min="6" max="6" width="9.5703125" customWidth="1"/>
    <col min="7" max="7" width="22.28515625" customWidth="1"/>
    <col min="8" max="8" width="26.42578125" style="1" hidden="1" customWidth="1"/>
    <col min="9" max="9" width="5" hidden="1" customWidth="1"/>
    <col min="10" max="10" width="11.140625" hidden="1" customWidth="1"/>
    <col min="11" max="11" width="12" hidden="1" customWidth="1"/>
    <col min="12" max="12" width="18.28515625" hidden="1" customWidth="1"/>
    <col min="13" max="13" width="4.85546875" hidden="1" customWidth="1"/>
    <col min="14" max="14" width="10.42578125" hidden="1" customWidth="1"/>
    <col min="15" max="15" width="12.5703125" hidden="1" customWidth="1"/>
  </cols>
  <sheetData>
    <row r="1" spans="1:15" ht="12" customHeight="1">
      <c r="A1" s="469"/>
      <c r="B1" s="470"/>
      <c r="C1" s="470"/>
      <c r="D1" s="470"/>
      <c r="E1" s="470"/>
      <c r="F1" s="470"/>
      <c r="G1" s="471"/>
      <c r="H1" s="85"/>
    </row>
    <row r="2" spans="1:15" ht="30.75" customHeight="1">
      <c r="A2" s="472"/>
      <c r="B2" s="473"/>
      <c r="C2" s="473"/>
      <c r="D2" s="473"/>
      <c r="E2" s="473"/>
      <c r="F2" s="473"/>
      <c r="G2" s="474"/>
      <c r="H2" s="85"/>
    </row>
    <row r="3" spans="1:15" ht="31.5" customHeight="1">
      <c r="A3" s="472"/>
      <c r="B3" s="473"/>
      <c r="C3" s="473"/>
      <c r="D3" s="473"/>
      <c r="E3" s="473"/>
      <c r="F3" s="473"/>
      <c r="G3" s="474"/>
      <c r="H3" s="85"/>
    </row>
    <row r="4" spans="1:15" ht="17.25" customHeight="1">
      <c r="A4" s="472"/>
      <c r="B4" s="473"/>
      <c r="C4" s="473"/>
      <c r="D4" s="473"/>
      <c r="E4" s="473"/>
      <c r="F4" s="473"/>
      <c r="G4" s="474"/>
      <c r="H4" s="85"/>
    </row>
    <row r="5" spans="1:15" ht="17.25" customHeight="1">
      <c r="A5" s="472"/>
      <c r="B5" s="473"/>
      <c r="C5" s="473"/>
      <c r="D5" s="473"/>
      <c r="E5" s="473"/>
      <c r="F5" s="473"/>
      <c r="G5" s="474"/>
      <c r="H5" s="85"/>
    </row>
    <row r="6" spans="1:15" ht="17.25" customHeight="1">
      <c r="A6" s="475"/>
      <c r="B6" s="476"/>
      <c r="C6" s="476"/>
      <c r="D6" s="476"/>
      <c r="E6" s="476"/>
      <c r="F6" s="476"/>
      <c r="G6" s="477"/>
      <c r="H6" s="85"/>
    </row>
    <row r="7" spans="1:15" ht="21" customHeight="1">
      <c r="A7" s="478" t="s">
        <v>0</v>
      </c>
      <c r="B7" s="479"/>
      <c r="C7" s="479"/>
      <c r="D7" s="479"/>
      <c r="E7" s="479"/>
      <c r="F7" s="479"/>
      <c r="G7" s="480"/>
      <c r="H7" s="86"/>
      <c r="J7" s="463" t="s">
        <v>1</v>
      </c>
      <c r="K7" s="463"/>
      <c r="N7" s="463" t="s">
        <v>2</v>
      </c>
      <c r="O7" s="463"/>
    </row>
    <row r="8" spans="1:15" ht="57" customHeight="1">
      <c r="A8" s="87" t="s">
        <v>3</v>
      </c>
      <c r="B8" s="88" t="s">
        <v>4</v>
      </c>
      <c r="C8" s="89" t="s">
        <v>5</v>
      </c>
      <c r="D8" s="89" t="s">
        <v>6</v>
      </c>
      <c r="E8" s="88" t="s">
        <v>7</v>
      </c>
      <c r="F8" s="90" t="s">
        <v>8</v>
      </c>
      <c r="G8" s="90" t="s">
        <v>9</v>
      </c>
      <c r="H8" s="91"/>
      <c r="J8" s="92" t="s">
        <v>10</v>
      </c>
      <c r="K8" s="93" t="s">
        <v>11</v>
      </c>
      <c r="N8" s="92" t="s">
        <v>10</v>
      </c>
      <c r="O8" s="93" t="s">
        <v>11</v>
      </c>
    </row>
    <row r="9" spans="1:15" ht="18.75" customHeight="1">
      <c r="A9" s="94" t="s">
        <v>12</v>
      </c>
      <c r="B9" s="95">
        <v>45200</v>
      </c>
      <c r="C9" s="96" t="s">
        <v>13</v>
      </c>
      <c r="D9" s="97">
        <v>3</v>
      </c>
      <c r="E9" s="97">
        <v>2406</v>
      </c>
      <c r="F9" s="98">
        <v>378.79</v>
      </c>
      <c r="G9" s="99">
        <f>E9*F9</f>
        <v>911368.74000000011</v>
      </c>
      <c r="H9" s="100"/>
      <c r="I9" s="101">
        <v>1</v>
      </c>
      <c r="J9" s="102">
        <v>268</v>
      </c>
      <c r="K9" s="103">
        <v>311</v>
      </c>
      <c r="M9" s="101">
        <v>1</v>
      </c>
      <c r="N9" s="102">
        <v>432.78</v>
      </c>
      <c r="O9" s="103">
        <v>559.99</v>
      </c>
    </row>
    <row r="10" spans="1:15" ht="19.5" customHeight="1">
      <c r="A10" s="104" t="s">
        <v>12</v>
      </c>
      <c r="B10" s="106">
        <v>45200</v>
      </c>
      <c r="C10" s="107" t="s">
        <v>13</v>
      </c>
      <c r="D10" s="108">
        <v>4</v>
      </c>
      <c r="E10" s="108">
        <v>8233</v>
      </c>
      <c r="F10" s="109">
        <v>378.79</v>
      </c>
      <c r="G10" s="110">
        <f t="shared" ref="G10:G72" si="0">E10*F10</f>
        <v>3118578.0700000003</v>
      </c>
      <c r="H10" s="100"/>
      <c r="I10" s="111">
        <v>2</v>
      </c>
      <c r="J10" s="112">
        <v>281.69</v>
      </c>
      <c r="K10" s="113">
        <v>326.88</v>
      </c>
      <c r="M10" s="111">
        <v>2</v>
      </c>
      <c r="N10" s="112">
        <v>455.56</v>
      </c>
      <c r="O10" s="113">
        <v>589.46</v>
      </c>
    </row>
    <row r="11" spans="1:15" ht="19.5" customHeight="1">
      <c r="A11" s="104" t="s">
        <v>12</v>
      </c>
      <c r="B11" s="106">
        <v>45231</v>
      </c>
      <c r="C11" s="107" t="s">
        <v>13</v>
      </c>
      <c r="D11" s="108">
        <v>5</v>
      </c>
      <c r="E11" s="108">
        <v>65126</v>
      </c>
      <c r="F11" s="109">
        <v>378.79</v>
      </c>
      <c r="G11" s="110">
        <f t="shared" si="0"/>
        <v>24669077.540000003</v>
      </c>
      <c r="H11" s="100"/>
      <c r="I11" s="111">
        <v>3</v>
      </c>
      <c r="J11" s="112">
        <v>267.61</v>
      </c>
      <c r="K11" s="113">
        <v>310.54000000000002</v>
      </c>
      <c r="M11" s="111">
        <v>3</v>
      </c>
      <c r="N11" s="112">
        <v>432.85</v>
      </c>
      <c r="O11" s="113">
        <v>560.1</v>
      </c>
    </row>
    <row r="12" spans="1:15" ht="19.5" customHeight="1">
      <c r="A12" s="104" t="s">
        <v>12</v>
      </c>
      <c r="B12" s="106">
        <v>45200</v>
      </c>
      <c r="C12" s="107" t="s">
        <v>13</v>
      </c>
      <c r="D12" s="108">
        <v>6</v>
      </c>
      <c r="E12" s="108">
        <v>6105</v>
      </c>
      <c r="F12" s="109">
        <v>378.79</v>
      </c>
      <c r="G12" s="110">
        <f t="shared" si="0"/>
        <v>2312512.9500000002</v>
      </c>
      <c r="H12" s="100"/>
      <c r="I12" s="111">
        <v>4</v>
      </c>
      <c r="J12" s="112">
        <v>267.7</v>
      </c>
      <c r="K12" s="113">
        <v>310.60000000000002</v>
      </c>
      <c r="M12" s="111">
        <v>4</v>
      </c>
      <c r="N12" s="112">
        <v>432.8</v>
      </c>
      <c r="O12" s="113">
        <v>560</v>
      </c>
    </row>
    <row r="13" spans="1:15" ht="19.5" customHeight="1">
      <c r="A13" s="104" t="s">
        <v>12</v>
      </c>
      <c r="B13" s="106">
        <v>45200</v>
      </c>
      <c r="C13" s="107" t="s">
        <v>13</v>
      </c>
      <c r="D13" s="108">
        <v>8</v>
      </c>
      <c r="E13" s="108">
        <v>42690</v>
      </c>
      <c r="F13" s="109">
        <v>378.79</v>
      </c>
      <c r="G13" s="110">
        <f t="shared" si="0"/>
        <v>16170545.100000001</v>
      </c>
      <c r="H13" s="100"/>
      <c r="I13" s="111">
        <v>5</v>
      </c>
      <c r="J13" s="112">
        <v>278.87</v>
      </c>
      <c r="K13" s="113">
        <v>323.61</v>
      </c>
      <c r="M13" s="111">
        <v>5</v>
      </c>
      <c r="N13" s="112">
        <v>432.79</v>
      </c>
      <c r="O13" s="113">
        <v>577.66999999999996</v>
      </c>
    </row>
    <row r="14" spans="1:15" ht="19.5" customHeight="1">
      <c r="A14" s="104" t="s">
        <v>12</v>
      </c>
      <c r="B14" s="106">
        <v>45200</v>
      </c>
      <c r="C14" s="107" t="s">
        <v>13</v>
      </c>
      <c r="D14" s="108">
        <v>10</v>
      </c>
      <c r="E14" s="108">
        <v>59168</v>
      </c>
      <c r="F14" s="109">
        <v>378.79</v>
      </c>
      <c r="G14" s="110">
        <f t="shared" si="0"/>
        <v>22412246.720000003</v>
      </c>
      <c r="H14" s="100"/>
      <c r="I14" s="114">
        <v>6</v>
      </c>
      <c r="J14" s="115">
        <v>280</v>
      </c>
      <c r="K14" s="116">
        <v>325</v>
      </c>
      <c r="M14" s="111">
        <v>6</v>
      </c>
      <c r="N14" s="112">
        <v>446.45</v>
      </c>
      <c r="O14" s="113">
        <v>583.57000000000005</v>
      </c>
    </row>
    <row r="15" spans="1:15" ht="19.5" customHeight="1">
      <c r="A15" s="104" t="s">
        <v>12</v>
      </c>
      <c r="B15" s="106">
        <v>45200</v>
      </c>
      <c r="C15" s="107" t="s">
        <v>13</v>
      </c>
      <c r="D15" s="108">
        <v>12</v>
      </c>
      <c r="E15" s="108">
        <v>258538</v>
      </c>
      <c r="F15" s="109">
        <v>378.79</v>
      </c>
      <c r="G15" s="110">
        <f t="shared" si="0"/>
        <v>97931609.020000011</v>
      </c>
      <c r="H15" s="100"/>
      <c r="J15" s="117">
        <f>SUM(J9:J14)</f>
        <v>1643.87</v>
      </c>
      <c r="K15" s="117">
        <f>SUM(K9:K14)</f>
        <v>1907.63</v>
      </c>
      <c r="M15" s="114">
        <v>7</v>
      </c>
      <c r="N15" s="115">
        <v>451</v>
      </c>
      <c r="O15" s="116">
        <v>559.98</v>
      </c>
    </row>
    <row r="16" spans="1:15" ht="19.5" customHeight="1">
      <c r="A16" s="104" t="s">
        <v>12</v>
      </c>
      <c r="B16" s="106">
        <v>45200</v>
      </c>
      <c r="C16" s="107" t="s">
        <v>13</v>
      </c>
      <c r="D16" s="108">
        <v>14</v>
      </c>
      <c r="E16" s="108">
        <v>134420</v>
      </c>
      <c r="F16" s="109">
        <v>378.79</v>
      </c>
      <c r="G16" s="110">
        <f t="shared" si="0"/>
        <v>50916951.800000004</v>
      </c>
      <c r="H16" s="100"/>
      <c r="J16">
        <f>J15/I14</f>
        <v>273.9783333333333</v>
      </c>
      <c r="K16">
        <f>K15/I14</f>
        <v>317.93833333333333</v>
      </c>
      <c r="N16" s="117">
        <f>SUM(N10:N15)</f>
        <v>2651.45</v>
      </c>
      <c r="O16" s="117">
        <f>SUM(O10:O15)</f>
        <v>3430.78</v>
      </c>
    </row>
    <row r="17" spans="1:15" ht="19.5" customHeight="1">
      <c r="A17" s="104" t="s">
        <v>12</v>
      </c>
      <c r="B17" s="106">
        <v>45200</v>
      </c>
      <c r="C17" s="107" t="s">
        <v>13</v>
      </c>
      <c r="D17" s="108">
        <v>16</v>
      </c>
      <c r="E17" s="108">
        <v>2140</v>
      </c>
      <c r="F17" s="109">
        <v>378.79</v>
      </c>
      <c r="G17" s="110">
        <f t="shared" si="0"/>
        <v>810610.60000000009</v>
      </c>
      <c r="H17" s="100"/>
      <c r="N17">
        <f>N16/M15</f>
        <v>378.77857142857141</v>
      </c>
      <c r="O17">
        <f>O16/M15</f>
        <v>490.11142857142858</v>
      </c>
    </row>
    <row r="18" spans="1:15" ht="19.5" customHeight="1">
      <c r="A18" s="104" t="s">
        <v>12</v>
      </c>
      <c r="B18" s="106">
        <v>45200</v>
      </c>
      <c r="C18" s="107" t="s">
        <v>13</v>
      </c>
      <c r="D18" s="108" t="s">
        <v>14</v>
      </c>
      <c r="E18" s="108">
        <v>1647</v>
      </c>
      <c r="F18" s="109">
        <v>490.11</v>
      </c>
      <c r="G18" s="110">
        <f t="shared" si="0"/>
        <v>807211.17</v>
      </c>
      <c r="H18" s="100"/>
    </row>
    <row r="19" spans="1:15" ht="19.5" customHeight="1">
      <c r="A19" s="104" t="s">
        <v>12</v>
      </c>
      <c r="B19" s="106">
        <v>45200</v>
      </c>
      <c r="C19" s="107" t="s">
        <v>13</v>
      </c>
      <c r="D19" s="118" t="s">
        <v>15</v>
      </c>
      <c r="E19" s="108">
        <v>777</v>
      </c>
      <c r="F19" s="109">
        <v>490.11</v>
      </c>
      <c r="G19" s="110">
        <f t="shared" si="0"/>
        <v>380815.47000000003</v>
      </c>
      <c r="H19" s="100"/>
    </row>
    <row r="20" spans="1:15" ht="19.5" customHeight="1">
      <c r="A20" s="104" t="s">
        <v>12</v>
      </c>
      <c r="B20" s="106">
        <v>45200</v>
      </c>
      <c r="C20" s="107" t="s">
        <v>13</v>
      </c>
      <c r="D20" s="108" t="s">
        <v>16</v>
      </c>
      <c r="E20" s="108">
        <v>1532</v>
      </c>
      <c r="F20" s="109">
        <v>490.11</v>
      </c>
      <c r="G20" s="110">
        <f t="shared" si="0"/>
        <v>750848.52</v>
      </c>
      <c r="H20" s="100"/>
    </row>
    <row r="21" spans="1:15" ht="19.5" customHeight="1">
      <c r="A21" s="104" t="s">
        <v>12</v>
      </c>
      <c r="B21" s="106">
        <v>45200</v>
      </c>
      <c r="C21" s="107" t="s">
        <v>13</v>
      </c>
      <c r="D21" s="108" t="s">
        <v>17</v>
      </c>
      <c r="E21" s="108">
        <v>35</v>
      </c>
      <c r="F21" s="109">
        <v>490.11</v>
      </c>
      <c r="G21" s="110">
        <f t="shared" si="0"/>
        <v>17153.850000000002</v>
      </c>
      <c r="H21" s="100"/>
    </row>
    <row r="22" spans="1:15" ht="19.5" customHeight="1">
      <c r="A22" s="104" t="s">
        <v>12</v>
      </c>
      <c r="B22" s="106">
        <v>45200</v>
      </c>
      <c r="C22" s="107" t="s">
        <v>13</v>
      </c>
      <c r="D22" s="108" t="s">
        <v>18</v>
      </c>
      <c r="E22" s="108">
        <v>0</v>
      </c>
      <c r="F22" s="109">
        <v>490.11</v>
      </c>
      <c r="G22" s="110">
        <f t="shared" si="0"/>
        <v>0</v>
      </c>
      <c r="H22" s="100"/>
    </row>
    <row r="23" spans="1:15" ht="19.5" customHeight="1">
      <c r="A23" s="104" t="s">
        <v>12</v>
      </c>
      <c r="B23" s="106">
        <v>45200</v>
      </c>
      <c r="C23" s="107" t="s">
        <v>13</v>
      </c>
      <c r="D23" s="108" t="s">
        <v>19</v>
      </c>
      <c r="E23" s="108">
        <v>91</v>
      </c>
      <c r="F23" s="109">
        <v>490.11</v>
      </c>
      <c r="G23" s="110">
        <f t="shared" si="0"/>
        <v>44600.01</v>
      </c>
      <c r="H23" s="100"/>
    </row>
    <row r="24" spans="1:15" ht="19.5" customHeight="1">
      <c r="A24" s="104" t="s">
        <v>12</v>
      </c>
      <c r="B24" s="106">
        <v>45200</v>
      </c>
      <c r="C24" s="107" t="s">
        <v>13</v>
      </c>
      <c r="D24" s="119" t="s">
        <v>20</v>
      </c>
      <c r="E24" s="108">
        <v>5161</v>
      </c>
      <c r="F24" s="109">
        <v>490.11</v>
      </c>
      <c r="G24" s="110">
        <f t="shared" si="0"/>
        <v>2529457.71</v>
      </c>
      <c r="H24" s="100"/>
    </row>
    <row r="25" spans="1:15" ht="19.5" customHeight="1">
      <c r="A25" s="104" t="s">
        <v>12</v>
      </c>
      <c r="B25" s="106">
        <v>45200</v>
      </c>
      <c r="C25" s="107" t="s">
        <v>13</v>
      </c>
      <c r="D25" s="119" t="s">
        <v>21</v>
      </c>
      <c r="E25" s="108">
        <v>742</v>
      </c>
      <c r="F25" s="109">
        <v>490.11</v>
      </c>
      <c r="G25" s="110">
        <f t="shared" si="0"/>
        <v>363661.62</v>
      </c>
      <c r="H25" s="100"/>
    </row>
    <row r="26" spans="1:15" ht="19.5" customHeight="1">
      <c r="A26" s="104" t="s">
        <v>12</v>
      </c>
      <c r="B26" s="106">
        <v>45200</v>
      </c>
      <c r="C26" s="107" t="s">
        <v>13</v>
      </c>
      <c r="D26" s="119" t="s">
        <v>22</v>
      </c>
      <c r="E26" s="108">
        <v>709</v>
      </c>
      <c r="F26" s="109">
        <v>490.11</v>
      </c>
      <c r="G26" s="110">
        <f t="shared" si="0"/>
        <v>347487.99</v>
      </c>
      <c r="H26" s="100"/>
    </row>
    <row r="27" spans="1:15" ht="19.5" customHeight="1">
      <c r="A27" s="104" t="s">
        <v>12</v>
      </c>
      <c r="B27" s="106">
        <v>45200</v>
      </c>
      <c r="C27" s="107" t="s">
        <v>13</v>
      </c>
      <c r="D27" s="119" t="s">
        <v>23</v>
      </c>
      <c r="E27" s="108">
        <v>26</v>
      </c>
      <c r="F27" s="109">
        <v>490.11</v>
      </c>
      <c r="G27" s="110">
        <f t="shared" si="0"/>
        <v>12742.86</v>
      </c>
      <c r="H27" s="100"/>
    </row>
    <row r="28" spans="1:15" ht="19.5" customHeight="1">
      <c r="A28" s="104" t="s">
        <v>12</v>
      </c>
      <c r="B28" s="106">
        <v>45200</v>
      </c>
      <c r="C28" s="107" t="s">
        <v>13</v>
      </c>
      <c r="D28" s="119" t="s">
        <v>24</v>
      </c>
      <c r="E28" s="108">
        <v>23</v>
      </c>
      <c r="F28" s="109">
        <v>490.11</v>
      </c>
      <c r="G28" s="110">
        <f t="shared" si="0"/>
        <v>11272.53</v>
      </c>
      <c r="H28" s="100"/>
    </row>
    <row r="29" spans="1:15" ht="19.5" customHeight="1">
      <c r="A29" s="104" t="s">
        <v>12</v>
      </c>
      <c r="B29" s="106">
        <v>45200</v>
      </c>
      <c r="C29" s="107" t="s">
        <v>13</v>
      </c>
      <c r="D29" s="119" t="s">
        <v>25</v>
      </c>
      <c r="E29" s="119" t="s">
        <v>26</v>
      </c>
      <c r="F29" s="109">
        <v>490.11</v>
      </c>
      <c r="G29" s="110">
        <f t="shared" si="0"/>
        <v>12742.86</v>
      </c>
      <c r="H29" s="100"/>
    </row>
    <row r="30" spans="1:15" ht="19.5" customHeight="1">
      <c r="A30" s="104" t="s">
        <v>12</v>
      </c>
      <c r="B30" s="120" t="s">
        <v>27</v>
      </c>
      <c r="C30" s="121" t="s">
        <v>28</v>
      </c>
      <c r="D30" s="119" t="s">
        <v>29</v>
      </c>
      <c r="E30" s="119" t="s">
        <v>30</v>
      </c>
      <c r="F30" s="109">
        <v>378.79</v>
      </c>
      <c r="G30" s="110">
        <f t="shared" si="0"/>
        <v>75758</v>
      </c>
      <c r="H30" s="100"/>
    </row>
    <row r="31" spans="1:15" ht="24.95" customHeight="1">
      <c r="A31" s="104" t="s">
        <v>12</v>
      </c>
      <c r="B31" s="120" t="s">
        <v>27</v>
      </c>
      <c r="C31" s="121" t="s">
        <v>28</v>
      </c>
      <c r="D31" s="108">
        <v>4</v>
      </c>
      <c r="E31" s="119" t="s">
        <v>31</v>
      </c>
      <c r="F31" s="109">
        <v>378.79</v>
      </c>
      <c r="G31" s="110">
        <f t="shared" si="0"/>
        <v>140531.09</v>
      </c>
      <c r="H31" s="100"/>
    </row>
    <row r="32" spans="1:15" ht="24.95" customHeight="1">
      <c r="A32" s="104" t="s">
        <v>12</v>
      </c>
      <c r="B32" s="120" t="s">
        <v>27</v>
      </c>
      <c r="C32" s="121" t="s">
        <v>28</v>
      </c>
      <c r="D32" s="108">
        <v>5</v>
      </c>
      <c r="E32" s="119" t="s">
        <v>32</v>
      </c>
      <c r="F32" s="109">
        <v>378.79</v>
      </c>
      <c r="G32" s="110">
        <f t="shared" si="0"/>
        <v>0</v>
      </c>
      <c r="H32" s="100"/>
    </row>
    <row r="33" spans="1:8" ht="24.95" customHeight="1">
      <c r="A33" s="104" t="s">
        <v>12</v>
      </c>
      <c r="B33" s="120" t="s">
        <v>33</v>
      </c>
      <c r="C33" s="121" t="s">
        <v>28</v>
      </c>
      <c r="D33" s="108">
        <v>6</v>
      </c>
      <c r="E33" s="108">
        <v>0</v>
      </c>
      <c r="F33" s="109">
        <v>378.79</v>
      </c>
      <c r="G33" s="110">
        <f t="shared" si="0"/>
        <v>0</v>
      </c>
      <c r="H33" s="100"/>
    </row>
    <row r="34" spans="1:8" ht="24.95" customHeight="1">
      <c r="A34" s="104" t="s">
        <v>12</v>
      </c>
      <c r="B34" s="120" t="s">
        <v>27</v>
      </c>
      <c r="C34" s="121" t="s">
        <v>28</v>
      </c>
      <c r="D34" s="108">
        <v>8</v>
      </c>
      <c r="E34" s="108">
        <v>0</v>
      </c>
      <c r="F34" s="109">
        <v>378.79</v>
      </c>
      <c r="G34" s="110">
        <f t="shared" si="0"/>
        <v>0</v>
      </c>
      <c r="H34" s="100"/>
    </row>
    <row r="35" spans="1:8" ht="24.95" customHeight="1">
      <c r="A35" s="104" t="s">
        <v>12</v>
      </c>
      <c r="B35" s="120" t="s">
        <v>27</v>
      </c>
      <c r="C35" s="121" t="s">
        <v>28</v>
      </c>
      <c r="D35" s="108">
        <v>10</v>
      </c>
      <c r="E35" s="108">
        <v>0</v>
      </c>
      <c r="F35" s="109">
        <v>378.79</v>
      </c>
      <c r="G35" s="110">
        <f t="shared" si="0"/>
        <v>0</v>
      </c>
      <c r="H35" s="100"/>
    </row>
    <row r="36" spans="1:8" ht="24.95" customHeight="1">
      <c r="A36" s="104" t="s">
        <v>12</v>
      </c>
      <c r="B36" s="120" t="s">
        <v>27</v>
      </c>
      <c r="C36" s="121" t="s">
        <v>28</v>
      </c>
      <c r="D36" s="108">
        <v>12</v>
      </c>
      <c r="E36" s="108">
        <v>0</v>
      </c>
      <c r="F36" s="109">
        <v>378.79</v>
      </c>
      <c r="G36" s="110">
        <f t="shared" si="0"/>
        <v>0</v>
      </c>
      <c r="H36" s="100"/>
    </row>
    <row r="37" spans="1:8" ht="24.95" customHeight="1">
      <c r="A37" s="104" t="s">
        <v>12</v>
      </c>
      <c r="B37" s="120" t="s">
        <v>27</v>
      </c>
      <c r="C37" s="121" t="s">
        <v>28</v>
      </c>
      <c r="D37" s="108">
        <v>14</v>
      </c>
      <c r="E37" s="108">
        <v>0</v>
      </c>
      <c r="F37" s="109">
        <v>378.79</v>
      </c>
      <c r="G37" s="110">
        <f t="shared" si="0"/>
        <v>0</v>
      </c>
      <c r="H37" s="100"/>
    </row>
    <row r="38" spans="1:8" ht="24.95" customHeight="1">
      <c r="A38" s="104" t="s">
        <v>12</v>
      </c>
      <c r="B38" s="120" t="s">
        <v>27</v>
      </c>
      <c r="C38" s="121" t="s">
        <v>28</v>
      </c>
      <c r="D38" s="108">
        <v>16</v>
      </c>
      <c r="E38" s="108">
        <v>530</v>
      </c>
      <c r="F38" s="109">
        <v>378.79</v>
      </c>
      <c r="G38" s="110">
        <f t="shared" si="0"/>
        <v>200758.7</v>
      </c>
      <c r="H38" s="100"/>
    </row>
    <row r="39" spans="1:8" ht="24.95" customHeight="1">
      <c r="A39" s="104" t="s">
        <v>12</v>
      </c>
      <c r="B39" s="120" t="s">
        <v>27</v>
      </c>
      <c r="C39" s="121" t="s">
        <v>34</v>
      </c>
      <c r="D39" s="108">
        <v>28</v>
      </c>
      <c r="E39" s="119" t="s">
        <v>35</v>
      </c>
      <c r="F39" s="109">
        <v>490.11</v>
      </c>
      <c r="G39" s="110">
        <f t="shared" si="0"/>
        <v>26465.940000000002</v>
      </c>
      <c r="H39" s="100"/>
    </row>
    <row r="40" spans="1:8" ht="24.95" customHeight="1">
      <c r="A40" s="104" t="s">
        <v>12</v>
      </c>
      <c r="B40" s="120" t="s">
        <v>27</v>
      </c>
      <c r="C40" s="121" t="s">
        <v>36</v>
      </c>
      <c r="D40" s="118">
        <v>30</v>
      </c>
      <c r="E40" s="119" t="s">
        <v>32</v>
      </c>
      <c r="F40" s="109">
        <v>490.11</v>
      </c>
      <c r="G40" s="110">
        <f t="shared" si="0"/>
        <v>0</v>
      </c>
      <c r="H40" s="100"/>
    </row>
    <row r="41" spans="1:8" ht="24.95" customHeight="1">
      <c r="A41" s="104" t="s">
        <v>12</v>
      </c>
      <c r="B41" s="120" t="s">
        <v>27</v>
      </c>
      <c r="C41" s="121" t="s">
        <v>37</v>
      </c>
      <c r="D41" s="108">
        <v>32</v>
      </c>
      <c r="E41" s="108">
        <v>0</v>
      </c>
      <c r="F41" s="109">
        <v>490.11</v>
      </c>
      <c r="G41" s="110">
        <f t="shared" si="0"/>
        <v>0</v>
      </c>
      <c r="H41" s="100"/>
    </row>
    <row r="42" spans="1:8" ht="24.95" customHeight="1">
      <c r="A42" s="104" t="s">
        <v>12</v>
      </c>
      <c r="B42" s="120" t="s">
        <v>27</v>
      </c>
      <c r="C42" s="121" t="s">
        <v>38</v>
      </c>
      <c r="D42" s="108">
        <v>34</v>
      </c>
      <c r="E42" s="119" t="s">
        <v>32</v>
      </c>
      <c r="F42" s="109">
        <v>490.11</v>
      </c>
      <c r="G42" s="110">
        <f t="shared" si="0"/>
        <v>0</v>
      </c>
      <c r="H42" s="100"/>
    </row>
    <row r="43" spans="1:8" ht="24.95" customHeight="1">
      <c r="A43" s="104" t="s">
        <v>12</v>
      </c>
      <c r="B43" s="120" t="s">
        <v>27</v>
      </c>
      <c r="C43" s="121" t="s">
        <v>39</v>
      </c>
      <c r="D43" s="108">
        <v>36</v>
      </c>
      <c r="E43" s="119" t="s">
        <v>32</v>
      </c>
      <c r="F43" s="109">
        <v>490.11</v>
      </c>
      <c r="G43" s="110">
        <f t="shared" si="0"/>
        <v>0</v>
      </c>
      <c r="H43" s="100"/>
    </row>
    <row r="44" spans="1:8" ht="24.95" customHeight="1">
      <c r="A44" s="104" t="s">
        <v>12</v>
      </c>
      <c r="B44" s="120" t="s">
        <v>27</v>
      </c>
      <c r="C44" s="121" t="s">
        <v>40</v>
      </c>
      <c r="D44" s="108">
        <v>38</v>
      </c>
      <c r="E44" s="119" t="s">
        <v>32</v>
      </c>
      <c r="F44" s="109">
        <v>490.11</v>
      </c>
      <c r="G44" s="110">
        <f t="shared" si="0"/>
        <v>0</v>
      </c>
      <c r="H44" s="100"/>
    </row>
    <row r="45" spans="1:8" ht="24.95" customHeight="1">
      <c r="A45" s="104" t="s">
        <v>32</v>
      </c>
      <c r="B45" s="120" t="s">
        <v>27</v>
      </c>
      <c r="C45" s="121" t="s">
        <v>41</v>
      </c>
      <c r="D45" s="119" t="s">
        <v>20</v>
      </c>
      <c r="E45" s="119" t="s">
        <v>32</v>
      </c>
      <c r="F45" s="109">
        <v>490.11</v>
      </c>
      <c r="G45" s="110">
        <f t="shared" si="0"/>
        <v>0</v>
      </c>
      <c r="H45" s="100"/>
    </row>
    <row r="46" spans="1:8" ht="24.95" customHeight="1">
      <c r="A46" s="104" t="s">
        <v>12</v>
      </c>
      <c r="B46" s="120" t="s">
        <v>27</v>
      </c>
      <c r="C46" s="121" t="s">
        <v>41</v>
      </c>
      <c r="D46" s="119" t="s">
        <v>21</v>
      </c>
      <c r="E46" s="119" t="s">
        <v>32</v>
      </c>
      <c r="F46" s="109">
        <v>490.11</v>
      </c>
      <c r="G46" s="110">
        <f t="shared" si="0"/>
        <v>0</v>
      </c>
      <c r="H46" s="100"/>
    </row>
    <row r="47" spans="1:8" ht="24.95" customHeight="1">
      <c r="A47" s="104" t="s">
        <v>12</v>
      </c>
      <c r="B47" s="120" t="s">
        <v>27</v>
      </c>
      <c r="C47" s="121" t="s">
        <v>41</v>
      </c>
      <c r="D47" s="119" t="s">
        <v>22</v>
      </c>
      <c r="E47" s="119" t="s">
        <v>32</v>
      </c>
      <c r="F47" s="109">
        <v>490.11</v>
      </c>
      <c r="G47" s="110">
        <f t="shared" si="0"/>
        <v>0</v>
      </c>
      <c r="H47" s="100"/>
    </row>
    <row r="48" spans="1:8" ht="24.95" customHeight="1">
      <c r="A48" s="104" t="s">
        <v>12</v>
      </c>
      <c r="B48" s="120" t="s">
        <v>27</v>
      </c>
      <c r="C48" s="121" t="s">
        <v>41</v>
      </c>
      <c r="D48" s="119" t="s">
        <v>23</v>
      </c>
      <c r="E48" s="119" t="s">
        <v>32</v>
      </c>
      <c r="F48" s="109">
        <v>490.11</v>
      </c>
      <c r="G48" s="110">
        <f t="shared" si="0"/>
        <v>0</v>
      </c>
      <c r="H48" s="100"/>
    </row>
    <row r="49" spans="1:8" ht="24.95" customHeight="1">
      <c r="A49" s="104" t="s">
        <v>12</v>
      </c>
      <c r="B49" s="120" t="s">
        <v>27</v>
      </c>
      <c r="C49" s="121" t="s">
        <v>41</v>
      </c>
      <c r="D49" s="119" t="s">
        <v>24</v>
      </c>
      <c r="E49" s="119" t="s">
        <v>32</v>
      </c>
      <c r="F49" s="109">
        <v>490.11</v>
      </c>
      <c r="G49" s="110">
        <f t="shared" si="0"/>
        <v>0</v>
      </c>
      <c r="H49" s="100"/>
    </row>
    <row r="50" spans="1:8" ht="24.95" customHeight="1">
      <c r="A50" s="104" t="s">
        <v>12</v>
      </c>
      <c r="B50" s="120" t="s">
        <v>27</v>
      </c>
      <c r="C50" s="121" t="s">
        <v>41</v>
      </c>
      <c r="D50" s="119" t="s">
        <v>25</v>
      </c>
      <c r="E50" s="119" t="s">
        <v>32</v>
      </c>
      <c r="F50" s="109">
        <v>490.11</v>
      </c>
      <c r="G50" s="110">
        <f t="shared" si="0"/>
        <v>0</v>
      </c>
      <c r="H50" s="100"/>
    </row>
    <row r="51" spans="1:8" ht="24.95" customHeight="1">
      <c r="A51" s="104" t="s">
        <v>42</v>
      </c>
      <c r="B51" s="106">
        <v>45200</v>
      </c>
      <c r="C51" s="122" t="s">
        <v>43</v>
      </c>
      <c r="D51" s="123">
        <v>4</v>
      </c>
      <c r="E51" s="123">
        <v>788</v>
      </c>
      <c r="F51" s="109">
        <v>273.9783333333333</v>
      </c>
      <c r="G51" s="110">
        <f t="shared" si="0"/>
        <v>215894.92666666664</v>
      </c>
      <c r="H51" s="100"/>
    </row>
    <row r="52" spans="1:8" ht="24.95" customHeight="1">
      <c r="A52" s="104" t="s">
        <v>42</v>
      </c>
      <c r="B52" s="106">
        <v>45200</v>
      </c>
      <c r="C52" s="122" t="s">
        <v>43</v>
      </c>
      <c r="D52" s="123">
        <v>6</v>
      </c>
      <c r="E52" s="123">
        <v>92510</v>
      </c>
      <c r="F52" s="109">
        <v>273.9783333333333</v>
      </c>
      <c r="G52" s="110">
        <f t="shared" si="0"/>
        <v>25345735.616666663</v>
      </c>
      <c r="H52" s="100"/>
    </row>
    <row r="53" spans="1:8" ht="24.95" customHeight="1">
      <c r="A53" s="104" t="s">
        <v>42</v>
      </c>
      <c r="B53" s="106">
        <v>45200</v>
      </c>
      <c r="C53" s="122" t="s">
        <v>43</v>
      </c>
      <c r="D53" s="123">
        <v>8</v>
      </c>
      <c r="E53" s="123">
        <v>182456</v>
      </c>
      <c r="F53" s="109">
        <v>273.9783333333333</v>
      </c>
      <c r="G53" s="110">
        <f t="shared" si="0"/>
        <v>49988990.786666662</v>
      </c>
      <c r="H53" s="100"/>
    </row>
    <row r="54" spans="1:8" ht="24.95" customHeight="1">
      <c r="A54" s="104" t="s">
        <v>42</v>
      </c>
      <c r="B54" s="106">
        <v>45200</v>
      </c>
      <c r="C54" s="122" t="s">
        <v>43</v>
      </c>
      <c r="D54" s="123">
        <v>10</v>
      </c>
      <c r="E54" s="123">
        <v>86694</v>
      </c>
      <c r="F54" s="109">
        <v>273.9783333333333</v>
      </c>
      <c r="G54" s="110">
        <f t="shared" si="0"/>
        <v>23752277.629999995</v>
      </c>
      <c r="H54" s="100"/>
    </row>
    <row r="55" spans="1:8" ht="24.95" customHeight="1">
      <c r="A55" s="104" t="s">
        <v>42</v>
      </c>
      <c r="B55" s="106">
        <v>45200</v>
      </c>
      <c r="C55" s="122" t="s">
        <v>43</v>
      </c>
      <c r="D55" s="123">
        <v>12</v>
      </c>
      <c r="E55" s="123">
        <v>2631</v>
      </c>
      <c r="F55" s="109">
        <v>317.93833333333333</v>
      </c>
      <c r="G55" s="110">
        <f t="shared" si="0"/>
        <v>836495.755</v>
      </c>
      <c r="H55" s="100"/>
    </row>
    <row r="56" spans="1:8" ht="24.95" customHeight="1">
      <c r="A56" s="104" t="s">
        <v>42</v>
      </c>
      <c r="B56" s="106">
        <v>45200</v>
      </c>
      <c r="C56" s="122" t="s">
        <v>43</v>
      </c>
      <c r="D56" s="123">
        <v>14</v>
      </c>
      <c r="E56" s="123">
        <v>2830</v>
      </c>
      <c r="F56" s="109">
        <v>317.93833333333333</v>
      </c>
      <c r="G56" s="110">
        <f t="shared" si="0"/>
        <v>899765.48333333328</v>
      </c>
      <c r="H56" s="100"/>
    </row>
    <row r="57" spans="1:8" ht="24.95" customHeight="1">
      <c r="A57" s="104" t="s">
        <v>42</v>
      </c>
      <c r="B57" s="106">
        <v>45200</v>
      </c>
      <c r="C57" s="122" t="s">
        <v>43</v>
      </c>
      <c r="D57" s="123">
        <v>16</v>
      </c>
      <c r="E57" s="123">
        <v>68636</v>
      </c>
      <c r="F57" s="109">
        <v>317.93833333333333</v>
      </c>
      <c r="G57" s="110">
        <f t="shared" si="0"/>
        <v>21822015.446666665</v>
      </c>
      <c r="H57" s="100"/>
    </row>
    <row r="58" spans="1:8" ht="24.95" customHeight="1">
      <c r="A58" s="104" t="s">
        <v>42</v>
      </c>
      <c r="B58" s="106">
        <v>45200</v>
      </c>
      <c r="C58" s="122" t="s">
        <v>43</v>
      </c>
      <c r="D58" s="123" t="s">
        <v>44</v>
      </c>
      <c r="E58" s="123">
        <v>5322</v>
      </c>
      <c r="F58" s="109">
        <v>317.93833333333333</v>
      </c>
      <c r="G58" s="110">
        <f t="shared" si="0"/>
        <v>1692067.81</v>
      </c>
      <c r="H58" s="100"/>
    </row>
    <row r="59" spans="1:8" ht="24.95" customHeight="1">
      <c r="A59" s="104" t="s">
        <v>42</v>
      </c>
      <c r="B59" s="106">
        <v>45200</v>
      </c>
      <c r="C59" s="122" t="s">
        <v>43</v>
      </c>
      <c r="D59" s="123" t="s">
        <v>45</v>
      </c>
      <c r="E59" s="123">
        <v>70006</v>
      </c>
      <c r="F59" s="109">
        <v>317.93833333333333</v>
      </c>
      <c r="G59" s="110">
        <f t="shared" si="0"/>
        <v>22257590.963333335</v>
      </c>
      <c r="H59" s="100"/>
    </row>
    <row r="60" spans="1:8" ht="24.95" customHeight="1">
      <c r="A60" s="104" t="s">
        <v>42</v>
      </c>
      <c r="B60" s="106">
        <v>45200</v>
      </c>
      <c r="C60" s="122" t="s">
        <v>43</v>
      </c>
      <c r="D60" s="123" t="s">
        <v>46</v>
      </c>
      <c r="E60" s="123">
        <v>3251</v>
      </c>
      <c r="F60" s="109">
        <v>317.93833333333333</v>
      </c>
      <c r="G60" s="110">
        <f t="shared" si="0"/>
        <v>1033617.5216666666</v>
      </c>
      <c r="H60" s="100"/>
    </row>
    <row r="61" spans="1:8" ht="24.95" customHeight="1">
      <c r="A61" s="104" t="s">
        <v>42</v>
      </c>
      <c r="B61" s="106">
        <v>45200</v>
      </c>
      <c r="C61" s="122" t="s">
        <v>43</v>
      </c>
      <c r="D61" s="123" t="s">
        <v>47</v>
      </c>
      <c r="E61" s="123">
        <v>712</v>
      </c>
      <c r="F61" s="109">
        <v>317.93833333333333</v>
      </c>
      <c r="G61" s="110">
        <f t="shared" si="0"/>
        <v>226372.09333333332</v>
      </c>
      <c r="H61" s="100"/>
    </row>
    <row r="62" spans="1:8" ht="24.95" customHeight="1">
      <c r="A62" s="104" t="s">
        <v>48</v>
      </c>
      <c r="B62" s="124">
        <v>43245</v>
      </c>
      <c r="C62" s="122" t="s">
        <v>49</v>
      </c>
      <c r="D62" s="123">
        <v>4</v>
      </c>
      <c r="E62" s="123">
        <v>0</v>
      </c>
      <c r="F62" s="109">
        <v>273.9783333333333</v>
      </c>
      <c r="G62" s="110">
        <f t="shared" si="0"/>
        <v>0</v>
      </c>
      <c r="H62" s="100"/>
    </row>
    <row r="63" spans="1:8" ht="24.95" customHeight="1">
      <c r="A63" s="104" t="s">
        <v>48</v>
      </c>
      <c r="B63" s="124">
        <v>43245</v>
      </c>
      <c r="C63" s="122" t="s">
        <v>49</v>
      </c>
      <c r="D63" s="123">
        <v>6</v>
      </c>
      <c r="E63" s="123">
        <v>0</v>
      </c>
      <c r="F63" s="109">
        <v>273.9783333333333</v>
      </c>
      <c r="G63" s="110">
        <f t="shared" si="0"/>
        <v>0</v>
      </c>
      <c r="H63" s="100"/>
    </row>
    <row r="64" spans="1:8" ht="24.95" customHeight="1">
      <c r="A64" s="104" t="s">
        <v>48</v>
      </c>
      <c r="B64" s="124">
        <v>43245</v>
      </c>
      <c r="C64" s="122" t="s">
        <v>49</v>
      </c>
      <c r="D64" s="123">
        <v>8</v>
      </c>
      <c r="E64" s="123">
        <v>0</v>
      </c>
      <c r="F64" s="109">
        <v>273.9783333333333</v>
      </c>
      <c r="G64" s="110">
        <f t="shared" si="0"/>
        <v>0</v>
      </c>
      <c r="H64" s="100"/>
    </row>
    <row r="65" spans="1:8" ht="24.95" customHeight="1">
      <c r="A65" s="104" t="s">
        <v>48</v>
      </c>
      <c r="B65" s="124">
        <v>43245</v>
      </c>
      <c r="C65" s="122" t="s">
        <v>49</v>
      </c>
      <c r="D65" s="123">
        <v>10</v>
      </c>
      <c r="E65" s="123">
        <v>0</v>
      </c>
      <c r="F65" s="109">
        <v>273.9783333333333</v>
      </c>
      <c r="G65" s="110">
        <f t="shared" si="0"/>
        <v>0</v>
      </c>
      <c r="H65" s="100"/>
    </row>
    <row r="66" spans="1:8" ht="24.95" customHeight="1">
      <c r="A66" s="104" t="s">
        <v>48</v>
      </c>
      <c r="B66" s="124">
        <v>43245</v>
      </c>
      <c r="C66" s="122" t="s">
        <v>49</v>
      </c>
      <c r="D66" s="123">
        <v>12</v>
      </c>
      <c r="E66" s="123">
        <v>0</v>
      </c>
      <c r="F66" s="109">
        <v>317.93833333333333</v>
      </c>
      <c r="G66" s="110">
        <f t="shared" si="0"/>
        <v>0</v>
      </c>
      <c r="H66" s="100"/>
    </row>
    <row r="67" spans="1:8" ht="24.95" customHeight="1">
      <c r="A67" s="104" t="s">
        <v>48</v>
      </c>
      <c r="B67" s="124">
        <v>43245</v>
      </c>
      <c r="C67" s="122" t="s">
        <v>49</v>
      </c>
      <c r="D67" s="123">
        <v>14</v>
      </c>
      <c r="E67" s="123">
        <v>0</v>
      </c>
      <c r="F67" s="109">
        <v>317.93833333333333</v>
      </c>
      <c r="G67" s="110">
        <f t="shared" si="0"/>
        <v>0</v>
      </c>
      <c r="H67" s="100"/>
    </row>
    <row r="68" spans="1:8" ht="24.95" customHeight="1">
      <c r="A68" s="104" t="s">
        <v>48</v>
      </c>
      <c r="B68" s="124">
        <v>43245</v>
      </c>
      <c r="C68" s="122" t="s">
        <v>49</v>
      </c>
      <c r="D68" s="123">
        <v>16</v>
      </c>
      <c r="E68" s="123">
        <v>0</v>
      </c>
      <c r="F68" s="109">
        <v>317.93833333333333</v>
      </c>
      <c r="G68" s="110">
        <f t="shared" si="0"/>
        <v>0</v>
      </c>
      <c r="H68" s="100"/>
    </row>
    <row r="69" spans="1:8" ht="24.95" customHeight="1">
      <c r="A69" s="104" t="s">
        <v>48</v>
      </c>
      <c r="B69" s="124">
        <v>43245</v>
      </c>
      <c r="C69" s="122" t="s">
        <v>49</v>
      </c>
      <c r="D69" s="123" t="s">
        <v>44</v>
      </c>
      <c r="E69" s="123">
        <v>0</v>
      </c>
      <c r="F69" s="109">
        <v>317.93833333333333</v>
      </c>
      <c r="G69" s="110">
        <f t="shared" si="0"/>
        <v>0</v>
      </c>
      <c r="H69" s="100"/>
    </row>
    <row r="70" spans="1:8" ht="24.95" customHeight="1">
      <c r="A70" s="104" t="s">
        <v>48</v>
      </c>
      <c r="B70" s="124">
        <v>43245</v>
      </c>
      <c r="C70" s="122" t="s">
        <v>49</v>
      </c>
      <c r="D70" s="123" t="s">
        <v>45</v>
      </c>
      <c r="E70" s="123">
        <v>0</v>
      </c>
      <c r="F70" s="109">
        <v>317.93833333333333</v>
      </c>
      <c r="G70" s="110">
        <f t="shared" si="0"/>
        <v>0</v>
      </c>
      <c r="H70" s="100"/>
    </row>
    <row r="71" spans="1:8" ht="24.95" customHeight="1">
      <c r="A71" s="104" t="s">
        <v>48</v>
      </c>
      <c r="B71" s="124">
        <v>43245</v>
      </c>
      <c r="C71" s="122" t="s">
        <v>49</v>
      </c>
      <c r="D71" s="123" t="s">
        <v>46</v>
      </c>
      <c r="E71" s="123">
        <v>0</v>
      </c>
      <c r="F71" s="109">
        <v>317.93833333333333</v>
      </c>
      <c r="G71" s="110">
        <f t="shared" si="0"/>
        <v>0</v>
      </c>
      <c r="H71" s="100"/>
    </row>
    <row r="72" spans="1:8" ht="24.95" customHeight="1">
      <c r="A72" s="104" t="s">
        <v>48</v>
      </c>
      <c r="B72" s="124">
        <v>43245</v>
      </c>
      <c r="C72" s="122" t="s">
        <v>49</v>
      </c>
      <c r="D72" s="123" t="s">
        <v>50</v>
      </c>
      <c r="E72" s="123">
        <v>0</v>
      </c>
      <c r="F72" s="109">
        <v>317.93833333333333</v>
      </c>
      <c r="G72" s="110">
        <f t="shared" si="0"/>
        <v>0</v>
      </c>
      <c r="H72" s="100"/>
    </row>
    <row r="73" spans="1:8" ht="24.95" customHeight="1">
      <c r="A73" s="125" t="s">
        <v>51</v>
      </c>
      <c r="B73" s="124">
        <v>43245</v>
      </c>
      <c r="C73" s="122" t="s">
        <v>52</v>
      </c>
      <c r="D73" s="123">
        <v>4</v>
      </c>
      <c r="E73" s="119" t="s">
        <v>53</v>
      </c>
      <c r="F73" s="109">
        <v>273.9783333333333</v>
      </c>
      <c r="G73" s="110">
        <f t="shared" ref="G73:G136" si="1">E73*F73</f>
        <v>72604.258333333317</v>
      </c>
      <c r="H73" s="100"/>
    </row>
    <row r="74" spans="1:8" ht="24.95" customHeight="1">
      <c r="A74" s="125" t="s">
        <v>51</v>
      </c>
      <c r="B74" s="124">
        <v>43245</v>
      </c>
      <c r="C74" s="122" t="s">
        <v>52</v>
      </c>
      <c r="D74" s="123">
        <v>6</v>
      </c>
      <c r="E74" s="119" t="s">
        <v>54</v>
      </c>
      <c r="F74" s="109">
        <v>273.9783333333333</v>
      </c>
      <c r="G74" s="110">
        <f t="shared" si="1"/>
        <v>142468.73333333331</v>
      </c>
      <c r="H74" s="100"/>
    </row>
    <row r="75" spans="1:8" ht="24.95" customHeight="1">
      <c r="A75" s="125" t="s">
        <v>51</v>
      </c>
      <c r="B75" s="124">
        <v>43245</v>
      </c>
      <c r="C75" s="122" t="s">
        <v>52</v>
      </c>
      <c r="D75" s="123">
        <v>8</v>
      </c>
      <c r="E75" s="123">
        <v>1</v>
      </c>
      <c r="F75" s="109">
        <v>273.9783333333333</v>
      </c>
      <c r="G75" s="110">
        <f t="shared" si="1"/>
        <v>273.9783333333333</v>
      </c>
      <c r="H75" s="100"/>
    </row>
    <row r="76" spans="1:8" ht="24.95" customHeight="1">
      <c r="A76" s="125" t="s">
        <v>51</v>
      </c>
      <c r="B76" s="124">
        <v>43245</v>
      </c>
      <c r="C76" s="122" t="s">
        <v>52</v>
      </c>
      <c r="D76" s="123">
        <v>10</v>
      </c>
      <c r="E76" s="119" t="s">
        <v>55</v>
      </c>
      <c r="F76" s="109">
        <v>273.9783333333333</v>
      </c>
      <c r="G76" s="110">
        <f t="shared" si="1"/>
        <v>10685.154999999999</v>
      </c>
      <c r="H76" s="100"/>
    </row>
    <row r="77" spans="1:8" ht="24.95" customHeight="1">
      <c r="A77" s="125" t="s">
        <v>51</v>
      </c>
      <c r="B77" s="124">
        <v>43245</v>
      </c>
      <c r="C77" s="122" t="s">
        <v>52</v>
      </c>
      <c r="D77" s="123">
        <v>12</v>
      </c>
      <c r="E77" s="123">
        <v>8</v>
      </c>
      <c r="F77" s="109">
        <v>317.93833333333333</v>
      </c>
      <c r="G77" s="110">
        <f t="shared" si="1"/>
        <v>2543.5066666666667</v>
      </c>
      <c r="H77" s="100"/>
    </row>
    <row r="78" spans="1:8" ht="24.95" customHeight="1">
      <c r="A78" s="125" t="s">
        <v>51</v>
      </c>
      <c r="B78" s="124">
        <v>43245</v>
      </c>
      <c r="C78" s="126" t="s">
        <v>52</v>
      </c>
      <c r="D78" s="127">
        <v>14</v>
      </c>
      <c r="E78" s="127">
        <v>0</v>
      </c>
      <c r="F78" s="109">
        <v>317.93833333333333</v>
      </c>
      <c r="G78" s="110">
        <f t="shared" si="1"/>
        <v>0</v>
      </c>
      <c r="H78" s="100"/>
    </row>
    <row r="79" spans="1:8" ht="24.95" customHeight="1">
      <c r="A79" s="125" t="s">
        <v>51</v>
      </c>
      <c r="B79" s="124">
        <v>43245</v>
      </c>
      <c r="C79" s="122" t="s">
        <v>52</v>
      </c>
      <c r="D79" s="123">
        <v>16</v>
      </c>
      <c r="E79" s="123">
        <v>192</v>
      </c>
      <c r="F79" s="109">
        <v>317.93833333333333</v>
      </c>
      <c r="G79" s="110">
        <f t="shared" si="1"/>
        <v>61044.160000000003</v>
      </c>
      <c r="H79" s="100"/>
    </row>
    <row r="80" spans="1:8" ht="24.95" customHeight="1">
      <c r="A80" s="125" t="s">
        <v>51</v>
      </c>
      <c r="B80" s="124">
        <v>43245</v>
      </c>
      <c r="C80" s="122" t="s">
        <v>52</v>
      </c>
      <c r="D80" s="123" t="s">
        <v>44</v>
      </c>
      <c r="E80" s="123">
        <v>15</v>
      </c>
      <c r="F80" s="109">
        <v>317.93833333333333</v>
      </c>
      <c r="G80" s="110">
        <f t="shared" si="1"/>
        <v>4769.0749999999998</v>
      </c>
      <c r="H80" s="100"/>
    </row>
    <row r="81" spans="1:8" ht="24.95" customHeight="1">
      <c r="A81" s="125" t="s">
        <v>51</v>
      </c>
      <c r="B81" s="124">
        <v>43245</v>
      </c>
      <c r="C81" s="122" t="s">
        <v>52</v>
      </c>
      <c r="D81" s="123" t="s">
        <v>45</v>
      </c>
      <c r="E81" s="123">
        <v>0</v>
      </c>
      <c r="F81" s="109">
        <v>317.93833333333333</v>
      </c>
      <c r="G81" s="110">
        <f t="shared" si="1"/>
        <v>0</v>
      </c>
      <c r="H81" s="100"/>
    </row>
    <row r="82" spans="1:8" ht="24.95" customHeight="1">
      <c r="A82" s="125" t="s">
        <v>51</v>
      </c>
      <c r="B82" s="124">
        <v>43245</v>
      </c>
      <c r="C82" s="122" t="s">
        <v>52</v>
      </c>
      <c r="D82" s="123" t="s">
        <v>46</v>
      </c>
      <c r="E82" s="123">
        <v>36</v>
      </c>
      <c r="F82" s="109">
        <v>317.93833333333333</v>
      </c>
      <c r="G82" s="110">
        <f t="shared" si="1"/>
        <v>11445.78</v>
      </c>
      <c r="H82" s="100"/>
    </row>
    <row r="83" spans="1:8" ht="24.95" customHeight="1">
      <c r="A83" s="125" t="s">
        <v>51</v>
      </c>
      <c r="B83" s="124">
        <v>43245</v>
      </c>
      <c r="C83" s="122" t="s">
        <v>52</v>
      </c>
      <c r="D83" s="123" t="s">
        <v>47</v>
      </c>
      <c r="E83" s="123">
        <v>15</v>
      </c>
      <c r="F83" s="109">
        <v>317.93833333333333</v>
      </c>
      <c r="G83" s="110">
        <f t="shared" si="1"/>
        <v>4769.0749999999998</v>
      </c>
      <c r="H83" s="100"/>
    </row>
    <row r="84" spans="1:8" ht="24.95" customHeight="1">
      <c r="A84" s="125" t="s">
        <v>56</v>
      </c>
      <c r="B84" s="124">
        <v>43245</v>
      </c>
      <c r="C84" s="122" t="s">
        <v>57</v>
      </c>
      <c r="D84" s="123">
        <v>4</v>
      </c>
      <c r="E84" s="123">
        <v>0</v>
      </c>
      <c r="F84" s="109">
        <v>273.9783333333333</v>
      </c>
      <c r="G84" s="110">
        <f t="shared" si="1"/>
        <v>0</v>
      </c>
      <c r="H84" s="100"/>
    </row>
    <row r="85" spans="1:8" ht="24.95" customHeight="1">
      <c r="A85" s="125" t="s">
        <v>56</v>
      </c>
      <c r="B85" s="124">
        <v>43245</v>
      </c>
      <c r="C85" s="122" t="s">
        <v>57</v>
      </c>
      <c r="D85" s="123">
        <v>6</v>
      </c>
      <c r="E85" s="123">
        <v>0</v>
      </c>
      <c r="F85" s="109">
        <v>273.9783333333333</v>
      </c>
      <c r="G85" s="110">
        <f t="shared" si="1"/>
        <v>0</v>
      </c>
      <c r="H85" s="100"/>
    </row>
    <row r="86" spans="1:8" ht="24.95" customHeight="1">
      <c r="A86" s="125" t="s">
        <v>56</v>
      </c>
      <c r="B86" s="124">
        <v>43245</v>
      </c>
      <c r="C86" s="122" t="s">
        <v>57</v>
      </c>
      <c r="D86" s="123">
        <v>8</v>
      </c>
      <c r="E86" s="123">
        <v>0</v>
      </c>
      <c r="F86" s="109">
        <v>273.9783333333333</v>
      </c>
      <c r="G86" s="110">
        <f t="shared" si="1"/>
        <v>0</v>
      </c>
      <c r="H86" s="100"/>
    </row>
    <row r="87" spans="1:8" ht="24.95" customHeight="1">
      <c r="A87" s="125" t="s">
        <v>56</v>
      </c>
      <c r="B87" s="124">
        <v>43245</v>
      </c>
      <c r="C87" s="122" t="s">
        <v>57</v>
      </c>
      <c r="D87" s="123">
        <v>10</v>
      </c>
      <c r="E87" s="123">
        <v>0</v>
      </c>
      <c r="F87" s="109">
        <v>273.9783333333333</v>
      </c>
      <c r="G87" s="110">
        <f t="shared" si="1"/>
        <v>0</v>
      </c>
      <c r="H87" s="100"/>
    </row>
    <row r="88" spans="1:8" ht="24.95" customHeight="1">
      <c r="A88" s="125" t="s">
        <v>56</v>
      </c>
      <c r="B88" s="124">
        <v>43245</v>
      </c>
      <c r="C88" s="122" t="s">
        <v>57</v>
      </c>
      <c r="D88" s="123">
        <v>12</v>
      </c>
      <c r="E88" s="123">
        <v>0</v>
      </c>
      <c r="F88" s="109">
        <v>317.93833333333333</v>
      </c>
      <c r="G88" s="110">
        <f t="shared" si="1"/>
        <v>0</v>
      </c>
      <c r="H88" s="100"/>
    </row>
    <row r="89" spans="1:8" ht="24.95" customHeight="1">
      <c r="A89" s="125" t="s">
        <v>56</v>
      </c>
      <c r="B89" s="124">
        <v>43245</v>
      </c>
      <c r="C89" s="122" t="s">
        <v>57</v>
      </c>
      <c r="D89" s="123">
        <v>14</v>
      </c>
      <c r="E89" s="123">
        <v>0</v>
      </c>
      <c r="F89" s="109">
        <v>317.93833333333333</v>
      </c>
      <c r="G89" s="110">
        <f t="shared" si="1"/>
        <v>0</v>
      </c>
      <c r="H89" s="100"/>
    </row>
    <row r="90" spans="1:8" ht="24.95" customHeight="1">
      <c r="A90" s="125" t="s">
        <v>56</v>
      </c>
      <c r="B90" s="124">
        <v>43245</v>
      </c>
      <c r="C90" s="122" t="s">
        <v>57</v>
      </c>
      <c r="D90" s="123">
        <v>16</v>
      </c>
      <c r="E90" s="123">
        <v>0</v>
      </c>
      <c r="F90" s="109">
        <v>317.93833333333333</v>
      </c>
      <c r="G90" s="110">
        <f t="shared" si="1"/>
        <v>0</v>
      </c>
      <c r="H90" s="100"/>
    </row>
    <row r="91" spans="1:8" ht="24.95" customHeight="1">
      <c r="A91" s="125" t="s">
        <v>56</v>
      </c>
      <c r="B91" s="124">
        <v>43245</v>
      </c>
      <c r="C91" s="122" t="s">
        <v>57</v>
      </c>
      <c r="D91" s="123" t="s">
        <v>44</v>
      </c>
      <c r="E91" s="123">
        <v>0</v>
      </c>
      <c r="F91" s="109">
        <v>317.93833333333333</v>
      </c>
      <c r="G91" s="110">
        <f t="shared" si="1"/>
        <v>0</v>
      </c>
      <c r="H91" s="100"/>
    </row>
    <row r="92" spans="1:8" ht="24.95" customHeight="1">
      <c r="A92" s="125" t="s">
        <v>56</v>
      </c>
      <c r="B92" s="124">
        <v>43245</v>
      </c>
      <c r="C92" s="122" t="s">
        <v>57</v>
      </c>
      <c r="D92" s="123" t="s">
        <v>45</v>
      </c>
      <c r="E92" s="123">
        <v>0</v>
      </c>
      <c r="F92" s="109">
        <v>317.93833333333333</v>
      </c>
      <c r="G92" s="110">
        <f t="shared" si="1"/>
        <v>0</v>
      </c>
      <c r="H92" s="100"/>
    </row>
    <row r="93" spans="1:8" ht="24.95" customHeight="1">
      <c r="A93" s="125" t="s">
        <v>56</v>
      </c>
      <c r="B93" s="124">
        <v>43245</v>
      </c>
      <c r="C93" s="122" t="s">
        <v>57</v>
      </c>
      <c r="D93" s="123" t="s">
        <v>46</v>
      </c>
      <c r="E93" s="123">
        <v>0</v>
      </c>
      <c r="F93" s="109">
        <v>317.93833333333333</v>
      </c>
      <c r="G93" s="110">
        <f t="shared" si="1"/>
        <v>0</v>
      </c>
      <c r="H93" s="100"/>
    </row>
    <row r="94" spans="1:8" ht="24.95" customHeight="1">
      <c r="A94" s="125" t="s">
        <v>56</v>
      </c>
      <c r="B94" s="124">
        <v>43245</v>
      </c>
      <c r="C94" s="122" t="s">
        <v>57</v>
      </c>
      <c r="D94" s="123" t="s">
        <v>47</v>
      </c>
      <c r="E94" s="123">
        <v>469</v>
      </c>
      <c r="F94" s="109">
        <v>317.93833333333333</v>
      </c>
      <c r="G94" s="110">
        <f t="shared" si="1"/>
        <v>149113.07833333334</v>
      </c>
      <c r="H94" s="100"/>
    </row>
    <row r="95" spans="1:8" ht="24.95" customHeight="1">
      <c r="A95" s="125" t="s">
        <v>58</v>
      </c>
      <c r="B95" s="124">
        <v>43399</v>
      </c>
      <c r="C95" s="122" t="s">
        <v>59</v>
      </c>
      <c r="D95" s="123">
        <v>4</v>
      </c>
      <c r="E95" s="123">
        <v>0</v>
      </c>
      <c r="F95" s="109">
        <v>273.9783333333333</v>
      </c>
      <c r="G95" s="110">
        <f t="shared" si="1"/>
        <v>0</v>
      </c>
      <c r="H95" s="100"/>
    </row>
    <row r="96" spans="1:8" ht="24.95" customHeight="1">
      <c r="A96" s="125" t="s">
        <v>58</v>
      </c>
      <c r="B96" s="124">
        <v>43399</v>
      </c>
      <c r="C96" s="122" t="s">
        <v>59</v>
      </c>
      <c r="D96" s="123">
        <v>6</v>
      </c>
      <c r="E96" s="123">
        <v>0</v>
      </c>
      <c r="F96" s="109">
        <v>273.9783333333333</v>
      </c>
      <c r="G96" s="110">
        <f t="shared" si="1"/>
        <v>0</v>
      </c>
      <c r="H96" s="100"/>
    </row>
    <row r="97" spans="1:8" ht="24.95" customHeight="1">
      <c r="A97" s="125" t="s">
        <v>58</v>
      </c>
      <c r="B97" s="124">
        <v>43399</v>
      </c>
      <c r="C97" s="122" t="s">
        <v>59</v>
      </c>
      <c r="D97" s="123">
        <v>8</v>
      </c>
      <c r="E97" s="123">
        <v>0</v>
      </c>
      <c r="F97" s="109">
        <v>273.9783333333333</v>
      </c>
      <c r="G97" s="110">
        <f t="shared" si="1"/>
        <v>0</v>
      </c>
      <c r="H97" s="100"/>
    </row>
    <row r="98" spans="1:8" ht="24.95" customHeight="1">
      <c r="A98" s="125" t="s">
        <v>58</v>
      </c>
      <c r="B98" s="124">
        <v>43399</v>
      </c>
      <c r="C98" s="122" t="s">
        <v>59</v>
      </c>
      <c r="D98" s="123">
        <v>10</v>
      </c>
      <c r="E98" s="123">
        <v>0</v>
      </c>
      <c r="F98" s="109">
        <v>273.9783333333333</v>
      </c>
      <c r="G98" s="110">
        <f t="shared" si="1"/>
        <v>0</v>
      </c>
      <c r="H98" s="100"/>
    </row>
    <row r="99" spans="1:8" ht="24.95" customHeight="1">
      <c r="A99" s="125" t="s">
        <v>58</v>
      </c>
      <c r="B99" s="124">
        <v>43399</v>
      </c>
      <c r="C99" s="122" t="s">
        <v>59</v>
      </c>
      <c r="D99" s="123">
        <v>12</v>
      </c>
      <c r="E99" s="123">
        <v>0</v>
      </c>
      <c r="F99" s="109">
        <v>317.93833333333333</v>
      </c>
      <c r="G99" s="110">
        <f t="shared" si="1"/>
        <v>0</v>
      </c>
      <c r="H99" s="100"/>
    </row>
    <row r="100" spans="1:8" ht="24.95" customHeight="1">
      <c r="A100" s="125" t="s">
        <v>58</v>
      </c>
      <c r="B100" s="124">
        <v>43399</v>
      </c>
      <c r="C100" s="122" t="s">
        <v>59</v>
      </c>
      <c r="D100" s="123">
        <v>14</v>
      </c>
      <c r="E100" s="123">
        <v>0</v>
      </c>
      <c r="F100" s="109">
        <v>317.93833333333333</v>
      </c>
      <c r="G100" s="110">
        <f t="shared" si="1"/>
        <v>0</v>
      </c>
      <c r="H100" s="100"/>
    </row>
    <row r="101" spans="1:8" ht="24.95" customHeight="1">
      <c r="A101" s="125" t="s">
        <v>58</v>
      </c>
      <c r="B101" s="124">
        <v>43399</v>
      </c>
      <c r="C101" s="122" t="s">
        <v>59</v>
      </c>
      <c r="D101" s="123">
        <v>16</v>
      </c>
      <c r="E101" s="123">
        <v>0</v>
      </c>
      <c r="F101" s="109">
        <v>317.93833333333333</v>
      </c>
      <c r="G101" s="110">
        <f t="shared" si="1"/>
        <v>0</v>
      </c>
      <c r="H101" s="100"/>
    </row>
    <row r="102" spans="1:8" ht="24.95" customHeight="1">
      <c r="A102" s="125" t="s">
        <v>58</v>
      </c>
      <c r="B102" s="124">
        <v>43399</v>
      </c>
      <c r="C102" s="122" t="s">
        <v>59</v>
      </c>
      <c r="D102" s="123" t="s">
        <v>44</v>
      </c>
      <c r="E102" s="119" t="s">
        <v>32</v>
      </c>
      <c r="F102" s="109">
        <v>317.93833333333333</v>
      </c>
      <c r="G102" s="110">
        <f t="shared" si="1"/>
        <v>0</v>
      </c>
      <c r="H102" s="100"/>
    </row>
    <row r="103" spans="1:8" ht="24.95" customHeight="1">
      <c r="A103" s="125" t="s">
        <v>58</v>
      </c>
      <c r="B103" s="124">
        <v>43399</v>
      </c>
      <c r="C103" s="122" t="s">
        <v>59</v>
      </c>
      <c r="D103" s="123" t="s">
        <v>45</v>
      </c>
      <c r="E103" s="119" t="s">
        <v>32</v>
      </c>
      <c r="F103" s="109">
        <v>317.93833333333333</v>
      </c>
      <c r="G103" s="110">
        <f t="shared" si="1"/>
        <v>0</v>
      </c>
      <c r="H103" s="100"/>
    </row>
    <row r="104" spans="1:8" ht="24.95" customHeight="1">
      <c r="A104" s="125" t="s">
        <v>58</v>
      </c>
      <c r="B104" s="124">
        <v>43399</v>
      </c>
      <c r="C104" s="122" t="s">
        <v>59</v>
      </c>
      <c r="D104" s="123" t="s">
        <v>46</v>
      </c>
      <c r="E104" s="123">
        <v>0</v>
      </c>
      <c r="F104" s="109">
        <v>317.93833333333333</v>
      </c>
      <c r="G104" s="110">
        <f t="shared" si="1"/>
        <v>0</v>
      </c>
      <c r="H104" s="100"/>
    </row>
    <row r="105" spans="1:8" ht="24.95" customHeight="1">
      <c r="A105" s="125" t="s">
        <v>58</v>
      </c>
      <c r="B105" s="124">
        <v>43399</v>
      </c>
      <c r="C105" s="122" t="s">
        <v>59</v>
      </c>
      <c r="D105" s="123" t="s">
        <v>47</v>
      </c>
      <c r="E105" s="123">
        <v>431</v>
      </c>
      <c r="F105" s="109">
        <v>317.93833333333333</v>
      </c>
      <c r="G105" s="110">
        <f t="shared" si="1"/>
        <v>137031.42166666666</v>
      </c>
      <c r="H105" s="100"/>
    </row>
    <row r="106" spans="1:8" ht="24.95" customHeight="1">
      <c r="A106" s="125" t="s">
        <v>60</v>
      </c>
      <c r="B106" s="124">
        <v>43416</v>
      </c>
      <c r="C106" s="122" t="s">
        <v>61</v>
      </c>
      <c r="D106" s="123">
        <v>4</v>
      </c>
      <c r="E106" s="123">
        <v>6481</v>
      </c>
      <c r="F106" s="109">
        <v>273.9783333333333</v>
      </c>
      <c r="G106" s="110">
        <f t="shared" si="1"/>
        <v>1775653.5783333331</v>
      </c>
      <c r="H106" s="100"/>
    </row>
    <row r="107" spans="1:8" ht="24.95" customHeight="1">
      <c r="A107" s="125" t="s">
        <v>60</v>
      </c>
      <c r="B107" s="124">
        <v>43416</v>
      </c>
      <c r="C107" s="122" t="s">
        <v>61</v>
      </c>
      <c r="D107" s="123">
        <v>6</v>
      </c>
      <c r="E107" s="119" t="s">
        <v>62</v>
      </c>
      <c r="F107" s="109">
        <v>273.9783333333333</v>
      </c>
      <c r="G107" s="110">
        <f t="shared" si="1"/>
        <v>383843.64499999996</v>
      </c>
      <c r="H107" s="100"/>
    </row>
    <row r="108" spans="1:8" ht="24.95" customHeight="1">
      <c r="A108" s="125" t="s">
        <v>60</v>
      </c>
      <c r="B108" s="124">
        <v>43416</v>
      </c>
      <c r="C108" s="122" t="s">
        <v>61</v>
      </c>
      <c r="D108" s="123">
        <v>8</v>
      </c>
      <c r="E108" s="119" t="s">
        <v>63</v>
      </c>
      <c r="F108" s="109">
        <v>273.9783333333333</v>
      </c>
      <c r="G108" s="110">
        <f t="shared" si="1"/>
        <v>170688.50166666665</v>
      </c>
      <c r="H108" s="100"/>
    </row>
    <row r="109" spans="1:8" ht="24.95" customHeight="1">
      <c r="A109" s="125" t="s">
        <v>60</v>
      </c>
      <c r="B109" s="124">
        <v>43416</v>
      </c>
      <c r="C109" s="122" t="s">
        <v>61</v>
      </c>
      <c r="D109" s="123">
        <v>10</v>
      </c>
      <c r="E109" s="119" t="s">
        <v>32</v>
      </c>
      <c r="F109" s="109">
        <v>273.9783333333333</v>
      </c>
      <c r="G109" s="110">
        <f t="shared" si="1"/>
        <v>0</v>
      </c>
      <c r="H109" s="100"/>
    </row>
    <row r="110" spans="1:8" ht="24.95" customHeight="1">
      <c r="A110" s="125" t="s">
        <v>60</v>
      </c>
      <c r="B110" s="124">
        <v>43416</v>
      </c>
      <c r="C110" s="122" t="s">
        <v>61</v>
      </c>
      <c r="D110" s="123">
        <v>12</v>
      </c>
      <c r="E110" s="119" t="s">
        <v>64</v>
      </c>
      <c r="F110" s="109">
        <v>317.93833333333333</v>
      </c>
      <c r="G110" s="110">
        <f t="shared" si="1"/>
        <v>2861.4450000000002</v>
      </c>
      <c r="H110" s="100"/>
    </row>
    <row r="111" spans="1:8" ht="24.95" customHeight="1">
      <c r="A111" s="125" t="s">
        <v>60</v>
      </c>
      <c r="B111" s="124">
        <v>43416</v>
      </c>
      <c r="C111" s="126" t="s">
        <v>61</v>
      </c>
      <c r="D111" s="127">
        <v>14</v>
      </c>
      <c r="E111" s="119" t="s">
        <v>65</v>
      </c>
      <c r="F111" s="109">
        <v>317.93833333333333</v>
      </c>
      <c r="G111" s="110">
        <f t="shared" si="1"/>
        <v>4451.1366666666663</v>
      </c>
      <c r="H111" s="100"/>
    </row>
    <row r="112" spans="1:8" ht="24.95" customHeight="1">
      <c r="A112" s="125" t="s">
        <v>60</v>
      </c>
      <c r="B112" s="124">
        <v>43416</v>
      </c>
      <c r="C112" s="122" t="s">
        <v>61</v>
      </c>
      <c r="D112" s="123">
        <v>16</v>
      </c>
      <c r="E112" s="119" t="s">
        <v>66</v>
      </c>
      <c r="F112" s="109">
        <v>317.93833333333333</v>
      </c>
      <c r="G112" s="110">
        <f t="shared" si="1"/>
        <v>25435.066666666666</v>
      </c>
      <c r="H112" s="100"/>
    </row>
    <row r="113" spans="1:8" ht="24.95" customHeight="1">
      <c r="A113" s="125" t="s">
        <v>60</v>
      </c>
      <c r="B113" s="124">
        <v>43416</v>
      </c>
      <c r="C113" s="122" t="s">
        <v>61</v>
      </c>
      <c r="D113" s="123" t="s">
        <v>44</v>
      </c>
      <c r="E113" s="119" t="s">
        <v>67</v>
      </c>
      <c r="F113" s="109">
        <v>317.93833333333333</v>
      </c>
      <c r="G113" s="110">
        <f t="shared" si="1"/>
        <v>12717.533333333333</v>
      </c>
      <c r="H113" s="100"/>
    </row>
    <row r="114" spans="1:8" ht="24.95" customHeight="1">
      <c r="A114" s="125" t="s">
        <v>60</v>
      </c>
      <c r="B114" s="124">
        <v>43416</v>
      </c>
      <c r="C114" s="122" t="s">
        <v>61</v>
      </c>
      <c r="D114" s="123" t="s">
        <v>45</v>
      </c>
      <c r="E114" s="119" t="s">
        <v>32</v>
      </c>
      <c r="F114" s="109">
        <v>317.93833333333333</v>
      </c>
      <c r="G114" s="110">
        <f t="shared" si="1"/>
        <v>0</v>
      </c>
      <c r="H114" s="100"/>
    </row>
    <row r="115" spans="1:8" ht="24.95" customHeight="1">
      <c r="A115" s="125" t="s">
        <v>60</v>
      </c>
      <c r="B115" s="124">
        <v>43416</v>
      </c>
      <c r="C115" s="122" t="s">
        <v>61</v>
      </c>
      <c r="D115" s="123" t="s">
        <v>46</v>
      </c>
      <c r="E115" s="123">
        <v>30</v>
      </c>
      <c r="F115" s="109">
        <v>317.93833333333333</v>
      </c>
      <c r="G115" s="110">
        <f t="shared" si="1"/>
        <v>9538.15</v>
      </c>
      <c r="H115" s="100"/>
    </row>
    <row r="116" spans="1:8" ht="24.95" customHeight="1">
      <c r="A116" s="125" t="s">
        <v>60</v>
      </c>
      <c r="B116" s="124">
        <v>43416</v>
      </c>
      <c r="C116" s="122" t="s">
        <v>61</v>
      </c>
      <c r="D116" s="123" t="s">
        <v>47</v>
      </c>
      <c r="E116" s="123">
        <v>6</v>
      </c>
      <c r="F116" s="109">
        <v>317.93833333333333</v>
      </c>
      <c r="G116" s="110">
        <f t="shared" si="1"/>
        <v>1907.63</v>
      </c>
      <c r="H116" s="100"/>
    </row>
    <row r="117" spans="1:8" ht="24.95" customHeight="1">
      <c r="A117" s="125" t="s">
        <v>68</v>
      </c>
      <c r="B117" s="120" t="s">
        <v>27</v>
      </c>
      <c r="C117" s="128" t="s">
        <v>69</v>
      </c>
      <c r="D117" s="118">
        <v>27</v>
      </c>
      <c r="E117" s="123">
        <v>109</v>
      </c>
      <c r="F117" s="109">
        <v>654.09</v>
      </c>
      <c r="G117" s="110">
        <f t="shared" si="1"/>
        <v>71295.81</v>
      </c>
      <c r="H117" s="100"/>
    </row>
    <row r="118" spans="1:8" ht="24.95" customHeight="1">
      <c r="A118" s="125" t="s">
        <v>68</v>
      </c>
      <c r="B118" s="120" t="s">
        <v>27</v>
      </c>
      <c r="C118" s="128" t="s">
        <v>69</v>
      </c>
      <c r="D118" s="118">
        <v>28</v>
      </c>
      <c r="E118" s="123">
        <v>0</v>
      </c>
      <c r="F118" s="109">
        <v>654.09</v>
      </c>
      <c r="G118" s="110">
        <f t="shared" si="1"/>
        <v>0</v>
      </c>
      <c r="H118" s="100"/>
    </row>
    <row r="119" spans="1:8" ht="24.95" customHeight="1">
      <c r="A119" s="125" t="s">
        <v>68</v>
      </c>
      <c r="B119" s="120" t="s">
        <v>27</v>
      </c>
      <c r="C119" s="128" t="s">
        <v>69</v>
      </c>
      <c r="D119" s="118">
        <v>29</v>
      </c>
      <c r="E119" s="123">
        <v>37245</v>
      </c>
      <c r="F119" s="109">
        <v>654.09</v>
      </c>
      <c r="G119" s="110">
        <f t="shared" si="1"/>
        <v>24361582.050000001</v>
      </c>
      <c r="H119" s="100"/>
    </row>
    <row r="120" spans="1:8" ht="24.95" customHeight="1">
      <c r="A120" s="125" t="s">
        <v>68</v>
      </c>
      <c r="B120" s="120" t="s">
        <v>27</v>
      </c>
      <c r="C120" s="128" t="s">
        <v>69</v>
      </c>
      <c r="D120" s="118">
        <v>30</v>
      </c>
      <c r="E120" s="123">
        <v>40935</v>
      </c>
      <c r="F120" s="109">
        <v>654.09</v>
      </c>
      <c r="G120" s="110">
        <f t="shared" si="1"/>
        <v>26775174.150000002</v>
      </c>
      <c r="H120" s="100"/>
    </row>
    <row r="121" spans="1:8" ht="24.95" customHeight="1">
      <c r="A121" s="125" t="s">
        <v>68</v>
      </c>
      <c r="B121" s="120" t="s">
        <v>27</v>
      </c>
      <c r="C121" s="128" t="s">
        <v>69</v>
      </c>
      <c r="D121" s="118">
        <v>31</v>
      </c>
      <c r="E121" s="123">
        <v>12926</v>
      </c>
      <c r="F121" s="109">
        <v>654.09</v>
      </c>
      <c r="G121" s="110">
        <f t="shared" si="1"/>
        <v>8454767.3399999999</v>
      </c>
      <c r="H121" s="100"/>
    </row>
    <row r="122" spans="1:8" ht="24.95" customHeight="1">
      <c r="A122" s="125" t="s">
        <v>68</v>
      </c>
      <c r="B122" s="120" t="s">
        <v>27</v>
      </c>
      <c r="C122" s="128" t="s">
        <v>69</v>
      </c>
      <c r="D122" s="118">
        <v>32</v>
      </c>
      <c r="E122" s="123">
        <v>3488</v>
      </c>
      <c r="F122" s="109">
        <v>654.09</v>
      </c>
      <c r="G122" s="110">
        <f t="shared" si="1"/>
        <v>2281465.92</v>
      </c>
      <c r="H122" s="100"/>
    </row>
    <row r="123" spans="1:8" ht="24.95" customHeight="1">
      <c r="A123" s="125" t="s">
        <v>68</v>
      </c>
      <c r="B123" s="120" t="s">
        <v>27</v>
      </c>
      <c r="C123" s="128" t="s">
        <v>69</v>
      </c>
      <c r="D123" s="118">
        <v>33</v>
      </c>
      <c r="E123" s="118">
        <v>3987</v>
      </c>
      <c r="F123" s="109">
        <v>654.09</v>
      </c>
      <c r="G123" s="110">
        <f t="shared" si="1"/>
        <v>2607856.83</v>
      </c>
      <c r="H123" s="100"/>
    </row>
    <row r="124" spans="1:8" ht="24.95" customHeight="1">
      <c r="A124" s="125" t="s">
        <v>68</v>
      </c>
      <c r="B124" s="120" t="s">
        <v>27</v>
      </c>
      <c r="C124" s="128" t="s">
        <v>69</v>
      </c>
      <c r="D124" s="118">
        <v>34</v>
      </c>
      <c r="E124" s="118">
        <v>0</v>
      </c>
      <c r="F124" s="109">
        <v>711.04499999999996</v>
      </c>
      <c r="G124" s="110">
        <f t="shared" si="1"/>
        <v>0</v>
      </c>
      <c r="H124" s="100"/>
    </row>
    <row r="125" spans="1:8" ht="24.95" customHeight="1">
      <c r="A125" s="125" t="s">
        <v>68</v>
      </c>
      <c r="B125" s="120" t="s">
        <v>27</v>
      </c>
      <c r="C125" s="128" t="s">
        <v>69</v>
      </c>
      <c r="D125" s="118">
        <v>35</v>
      </c>
      <c r="E125" s="118">
        <v>109</v>
      </c>
      <c r="F125" s="109">
        <v>711.04499999999996</v>
      </c>
      <c r="G125" s="110">
        <f t="shared" si="1"/>
        <v>77503.904999999999</v>
      </c>
      <c r="H125" s="100"/>
    </row>
    <row r="126" spans="1:8" ht="24.95" customHeight="1">
      <c r="A126" s="125" t="s">
        <v>68</v>
      </c>
      <c r="B126" s="120" t="s">
        <v>27</v>
      </c>
      <c r="C126" s="128" t="s">
        <v>69</v>
      </c>
      <c r="D126" s="118">
        <v>36</v>
      </c>
      <c r="E126" s="118">
        <v>3644</v>
      </c>
      <c r="F126" s="109">
        <v>711.04499999999996</v>
      </c>
      <c r="G126" s="110">
        <f t="shared" si="1"/>
        <v>2591047.98</v>
      </c>
      <c r="H126" s="100"/>
    </row>
    <row r="127" spans="1:8" ht="24.95" customHeight="1">
      <c r="A127" s="125" t="s">
        <v>68</v>
      </c>
      <c r="B127" s="120" t="s">
        <v>27</v>
      </c>
      <c r="C127" s="128" t="s">
        <v>69</v>
      </c>
      <c r="D127" s="118">
        <v>37</v>
      </c>
      <c r="E127" s="118">
        <v>1350</v>
      </c>
      <c r="F127" s="109">
        <v>711.04499999999996</v>
      </c>
      <c r="G127" s="110">
        <f t="shared" si="1"/>
        <v>959910.75</v>
      </c>
      <c r="H127" s="100"/>
    </row>
    <row r="128" spans="1:8" ht="24.95" customHeight="1">
      <c r="A128" s="125" t="s">
        <v>68</v>
      </c>
      <c r="B128" s="120" t="s">
        <v>27</v>
      </c>
      <c r="C128" s="128" t="s">
        <v>69</v>
      </c>
      <c r="D128" s="118">
        <v>38</v>
      </c>
      <c r="E128" s="118">
        <v>601</v>
      </c>
      <c r="F128" s="109">
        <v>711.04499999999996</v>
      </c>
      <c r="G128" s="110">
        <f t="shared" si="1"/>
        <v>427338.04499999998</v>
      </c>
      <c r="H128" s="100"/>
    </row>
    <row r="129" spans="1:8" ht="24.95" customHeight="1">
      <c r="A129" s="125" t="s">
        <v>68</v>
      </c>
      <c r="B129" s="120" t="s">
        <v>27</v>
      </c>
      <c r="C129" s="128" t="s">
        <v>69</v>
      </c>
      <c r="D129" s="118">
        <v>39</v>
      </c>
      <c r="E129" s="118">
        <v>484</v>
      </c>
      <c r="F129" s="109">
        <v>711.04499999999996</v>
      </c>
      <c r="G129" s="110">
        <f t="shared" si="1"/>
        <v>344145.77999999997</v>
      </c>
      <c r="H129" s="100"/>
    </row>
    <row r="130" spans="1:8" ht="24.95" customHeight="1">
      <c r="A130" s="125" t="s">
        <v>68</v>
      </c>
      <c r="B130" s="120" t="s">
        <v>27</v>
      </c>
      <c r="C130" s="128" t="s">
        <v>69</v>
      </c>
      <c r="D130" s="118">
        <v>40</v>
      </c>
      <c r="E130" s="118">
        <v>67</v>
      </c>
      <c r="F130" s="109">
        <v>711.04499999999996</v>
      </c>
      <c r="G130" s="110">
        <f t="shared" si="1"/>
        <v>47640.014999999999</v>
      </c>
      <c r="H130" s="100"/>
    </row>
    <row r="131" spans="1:8" ht="24.95" customHeight="1">
      <c r="A131" s="125" t="s">
        <v>68</v>
      </c>
      <c r="B131" s="120" t="s">
        <v>27</v>
      </c>
      <c r="C131" s="128" t="s">
        <v>69</v>
      </c>
      <c r="D131" s="129">
        <v>41</v>
      </c>
      <c r="E131" s="129">
        <v>1145</v>
      </c>
      <c r="F131" s="109">
        <v>711.04499999999996</v>
      </c>
      <c r="G131" s="110">
        <f t="shared" si="1"/>
        <v>814146.52499999991</v>
      </c>
      <c r="H131" s="100"/>
    </row>
    <row r="132" spans="1:8" ht="24.95" customHeight="1">
      <c r="A132" s="125" t="s">
        <v>68</v>
      </c>
      <c r="B132" s="120" t="s">
        <v>27</v>
      </c>
      <c r="C132" s="128" t="s">
        <v>69</v>
      </c>
      <c r="D132" s="129">
        <v>42</v>
      </c>
      <c r="E132" s="129">
        <v>2203</v>
      </c>
      <c r="F132" s="109">
        <v>711.04499999999996</v>
      </c>
      <c r="G132" s="110">
        <f t="shared" si="1"/>
        <v>1566432.135</v>
      </c>
      <c r="H132" s="100"/>
    </row>
    <row r="133" spans="1:8" ht="24.95" customHeight="1">
      <c r="A133" s="125" t="s">
        <v>68</v>
      </c>
      <c r="B133" s="120" t="s">
        <v>27</v>
      </c>
      <c r="C133" s="128" t="s">
        <v>69</v>
      </c>
      <c r="D133" s="118">
        <v>43</v>
      </c>
      <c r="E133" s="119" t="s">
        <v>32</v>
      </c>
      <c r="F133" s="109">
        <v>711.04499999999996</v>
      </c>
      <c r="G133" s="110">
        <f t="shared" si="1"/>
        <v>0</v>
      </c>
      <c r="H133" s="100"/>
    </row>
    <row r="134" spans="1:8" ht="24.95" customHeight="1">
      <c r="A134" s="125" t="s">
        <v>68</v>
      </c>
      <c r="B134" s="120" t="s">
        <v>27</v>
      </c>
      <c r="C134" s="128" t="s">
        <v>69</v>
      </c>
      <c r="D134" s="118">
        <v>44</v>
      </c>
      <c r="E134" s="119" t="s">
        <v>32</v>
      </c>
      <c r="F134" s="109">
        <v>711.04499999999996</v>
      </c>
      <c r="G134" s="110">
        <f t="shared" si="1"/>
        <v>0</v>
      </c>
      <c r="H134" s="100"/>
    </row>
    <row r="135" spans="1:8" ht="24.95" customHeight="1">
      <c r="A135" s="125" t="s">
        <v>68</v>
      </c>
      <c r="B135" s="120" t="s">
        <v>27</v>
      </c>
      <c r="C135" s="128" t="s">
        <v>69</v>
      </c>
      <c r="D135" s="118">
        <v>45</v>
      </c>
      <c r="E135" s="118">
        <v>24</v>
      </c>
      <c r="F135" s="109">
        <v>711.04499999999996</v>
      </c>
      <c r="G135" s="110">
        <f t="shared" si="1"/>
        <v>17065.079999999998</v>
      </c>
      <c r="H135" s="100"/>
    </row>
    <row r="136" spans="1:8" ht="24.95" customHeight="1">
      <c r="A136" s="125" t="s">
        <v>68</v>
      </c>
      <c r="B136" s="120" t="s">
        <v>27</v>
      </c>
      <c r="C136" s="130" t="s">
        <v>69</v>
      </c>
      <c r="D136" s="118">
        <v>46</v>
      </c>
      <c r="E136" s="118">
        <v>8</v>
      </c>
      <c r="F136" s="109">
        <v>711.04499999999996</v>
      </c>
      <c r="G136" s="110">
        <f t="shared" si="1"/>
        <v>5688.36</v>
      </c>
      <c r="H136" s="100"/>
    </row>
    <row r="137" spans="1:8" ht="24.95" customHeight="1">
      <c r="A137" s="125" t="s">
        <v>68</v>
      </c>
      <c r="B137" s="120" t="s">
        <v>27</v>
      </c>
      <c r="C137" s="128" t="s">
        <v>70</v>
      </c>
      <c r="D137" s="118">
        <v>27</v>
      </c>
      <c r="E137" s="118">
        <v>0</v>
      </c>
      <c r="F137" s="109">
        <v>654.09</v>
      </c>
      <c r="G137" s="110">
        <f t="shared" ref="G137:G166" si="2">E137*F137</f>
        <v>0</v>
      </c>
      <c r="H137" s="100"/>
    </row>
    <row r="138" spans="1:8" ht="24.95" customHeight="1">
      <c r="A138" s="125" t="s">
        <v>68</v>
      </c>
      <c r="B138" s="120" t="s">
        <v>27</v>
      </c>
      <c r="C138" s="128" t="s">
        <v>70</v>
      </c>
      <c r="D138" s="118">
        <v>28</v>
      </c>
      <c r="E138" s="108">
        <v>2245</v>
      </c>
      <c r="F138" s="109">
        <v>654.09</v>
      </c>
      <c r="G138" s="110">
        <f t="shared" si="2"/>
        <v>1468432.05</v>
      </c>
      <c r="H138" s="100"/>
    </row>
    <row r="139" spans="1:8" ht="24.95" customHeight="1">
      <c r="A139" s="125" t="s">
        <v>68</v>
      </c>
      <c r="B139" s="120" t="s">
        <v>27</v>
      </c>
      <c r="C139" s="128" t="s">
        <v>70</v>
      </c>
      <c r="D139" s="118">
        <v>29</v>
      </c>
      <c r="E139" s="118">
        <v>1328</v>
      </c>
      <c r="F139" s="109">
        <v>654.09</v>
      </c>
      <c r="G139" s="110">
        <f t="shared" si="2"/>
        <v>868631.52</v>
      </c>
      <c r="H139" s="100"/>
    </row>
    <row r="140" spans="1:8" ht="24.95" customHeight="1">
      <c r="A140" s="125" t="s">
        <v>68</v>
      </c>
      <c r="B140" s="120" t="s">
        <v>27</v>
      </c>
      <c r="C140" s="128" t="s">
        <v>70</v>
      </c>
      <c r="D140" s="118">
        <v>30</v>
      </c>
      <c r="E140" s="118">
        <v>69581</v>
      </c>
      <c r="F140" s="109">
        <v>654.09</v>
      </c>
      <c r="G140" s="110">
        <f t="shared" si="2"/>
        <v>45512236.289999999</v>
      </c>
      <c r="H140" s="100"/>
    </row>
    <row r="141" spans="1:8" ht="24.95" customHeight="1">
      <c r="A141" s="125" t="s">
        <v>68</v>
      </c>
      <c r="B141" s="120" t="s">
        <v>27</v>
      </c>
      <c r="C141" s="130" t="s">
        <v>70</v>
      </c>
      <c r="D141" s="118">
        <v>31</v>
      </c>
      <c r="E141" s="118">
        <v>66721</v>
      </c>
      <c r="F141" s="109">
        <v>654.09</v>
      </c>
      <c r="G141" s="110">
        <f t="shared" si="2"/>
        <v>43641538.890000001</v>
      </c>
      <c r="H141" s="100"/>
    </row>
    <row r="142" spans="1:8" ht="24.95" customHeight="1">
      <c r="A142" s="125" t="s">
        <v>71</v>
      </c>
      <c r="B142" s="120" t="s">
        <v>27</v>
      </c>
      <c r="C142" s="128" t="s">
        <v>70</v>
      </c>
      <c r="D142" s="118">
        <v>32</v>
      </c>
      <c r="E142" s="118">
        <v>72272</v>
      </c>
      <c r="F142" s="109">
        <v>654.09</v>
      </c>
      <c r="G142" s="110">
        <f t="shared" si="2"/>
        <v>47272392.480000004</v>
      </c>
      <c r="H142" s="100"/>
    </row>
    <row r="143" spans="1:8" ht="24.95" customHeight="1">
      <c r="A143" s="125" t="s">
        <v>72</v>
      </c>
      <c r="B143" s="120" t="s">
        <v>27</v>
      </c>
      <c r="C143" s="128" t="s">
        <v>70</v>
      </c>
      <c r="D143" s="118">
        <v>33</v>
      </c>
      <c r="E143" s="118">
        <v>72751</v>
      </c>
      <c r="F143" s="109">
        <v>654.09</v>
      </c>
      <c r="G143" s="110">
        <f t="shared" si="2"/>
        <v>47585701.590000004</v>
      </c>
      <c r="H143" s="100"/>
    </row>
    <row r="144" spans="1:8" ht="24.95" customHeight="1">
      <c r="A144" s="125" t="s">
        <v>73</v>
      </c>
      <c r="B144" s="120" t="s">
        <v>27</v>
      </c>
      <c r="C144" s="128" t="s">
        <v>70</v>
      </c>
      <c r="D144" s="118">
        <v>34</v>
      </c>
      <c r="E144" s="118">
        <v>1671</v>
      </c>
      <c r="F144" s="109">
        <v>711.04499999999996</v>
      </c>
      <c r="G144" s="110">
        <f t="shared" si="2"/>
        <v>1188156.1949999998</v>
      </c>
      <c r="H144" s="100"/>
    </row>
    <row r="145" spans="1:8" ht="24.95" customHeight="1">
      <c r="A145" s="125" t="s">
        <v>74</v>
      </c>
      <c r="B145" s="120" t="s">
        <v>27</v>
      </c>
      <c r="C145" s="128" t="s">
        <v>70</v>
      </c>
      <c r="D145" s="118">
        <v>35</v>
      </c>
      <c r="E145" s="118">
        <v>929</v>
      </c>
      <c r="F145" s="109">
        <v>711.04499999999996</v>
      </c>
      <c r="G145" s="110">
        <f t="shared" si="2"/>
        <v>660560.80499999993</v>
      </c>
      <c r="H145" s="100"/>
    </row>
    <row r="146" spans="1:8" ht="24.95" customHeight="1">
      <c r="A146" s="125" t="s">
        <v>75</v>
      </c>
      <c r="B146" s="120" t="s">
        <v>27</v>
      </c>
      <c r="C146" s="128" t="s">
        <v>70</v>
      </c>
      <c r="D146" s="129">
        <v>36</v>
      </c>
      <c r="E146" s="129">
        <v>187</v>
      </c>
      <c r="F146" s="109">
        <v>711.04499999999996</v>
      </c>
      <c r="G146" s="110">
        <f t="shared" si="2"/>
        <v>132965.41499999998</v>
      </c>
      <c r="H146" s="100"/>
    </row>
    <row r="147" spans="1:8" ht="24.95" customHeight="1">
      <c r="A147" s="125" t="s">
        <v>76</v>
      </c>
      <c r="B147" s="120" t="s">
        <v>27</v>
      </c>
      <c r="C147" s="128" t="s">
        <v>70</v>
      </c>
      <c r="D147" s="118">
        <v>37</v>
      </c>
      <c r="E147" s="118">
        <v>768</v>
      </c>
      <c r="F147" s="109">
        <v>711.04499999999996</v>
      </c>
      <c r="G147" s="110">
        <f t="shared" si="2"/>
        <v>546082.55999999994</v>
      </c>
      <c r="H147" s="100"/>
    </row>
    <row r="148" spans="1:8" ht="24.95" customHeight="1">
      <c r="A148" s="125" t="s">
        <v>77</v>
      </c>
      <c r="B148" s="120" t="s">
        <v>27</v>
      </c>
      <c r="C148" s="128" t="s">
        <v>70</v>
      </c>
      <c r="D148" s="118">
        <v>38</v>
      </c>
      <c r="E148" s="118">
        <v>795</v>
      </c>
      <c r="F148" s="109">
        <v>711.04499999999996</v>
      </c>
      <c r="G148" s="110">
        <f t="shared" si="2"/>
        <v>565280.77500000002</v>
      </c>
      <c r="H148" s="100"/>
    </row>
    <row r="149" spans="1:8" ht="24.95" customHeight="1">
      <c r="A149" s="125" t="s">
        <v>78</v>
      </c>
      <c r="B149" s="120" t="s">
        <v>27</v>
      </c>
      <c r="C149" s="128" t="s">
        <v>70</v>
      </c>
      <c r="D149" s="118">
        <v>39</v>
      </c>
      <c r="E149" s="118">
        <v>0</v>
      </c>
      <c r="F149" s="109">
        <v>711.04499999999996</v>
      </c>
      <c r="G149" s="110">
        <f t="shared" si="2"/>
        <v>0</v>
      </c>
      <c r="H149" s="100"/>
    </row>
    <row r="150" spans="1:8" ht="24.95" customHeight="1">
      <c r="A150" s="125" t="s">
        <v>79</v>
      </c>
      <c r="B150" s="120" t="s">
        <v>27</v>
      </c>
      <c r="C150" s="128" t="s">
        <v>70</v>
      </c>
      <c r="D150" s="129">
        <v>40</v>
      </c>
      <c r="E150" s="129">
        <v>144</v>
      </c>
      <c r="F150" s="109">
        <v>711.04499999999996</v>
      </c>
      <c r="G150" s="110">
        <f t="shared" si="2"/>
        <v>102390.48</v>
      </c>
      <c r="H150" s="100"/>
    </row>
    <row r="151" spans="1:8" ht="24.95" customHeight="1">
      <c r="A151" s="125" t="s">
        <v>80</v>
      </c>
      <c r="B151" s="120" t="s">
        <v>27</v>
      </c>
      <c r="C151" s="128" t="s">
        <v>70</v>
      </c>
      <c r="D151" s="118">
        <v>41</v>
      </c>
      <c r="E151" s="118">
        <v>303</v>
      </c>
      <c r="F151" s="109">
        <v>711.04499999999996</v>
      </c>
      <c r="G151" s="110">
        <f t="shared" si="2"/>
        <v>215446.63499999998</v>
      </c>
      <c r="H151" s="100"/>
    </row>
    <row r="152" spans="1:8" ht="24.95" customHeight="1">
      <c r="A152" s="125" t="s">
        <v>81</v>
      </c>
      <c r="B152" s="120" t="s">
        <v>27</v>
      </c>
      <c r="C152" s="128" t="s">
        <v>70</v>
      </c>
      <c r="D152" s="118">
        <v>42</v>
      </c>
      <c r="E152" s="118">
        <v>445</v>
      </c>
      <c r="F152" s="109">
        <v>711.04499999999996</v>
      </c>
      <c r="G152" s="110">
        <f t="shared" si="2"/>
        <v>316415.02499999997</v>
      </c>
      <c r="H152" s="100"/>
    </row>
    <row r="153" spans="1:8" ht="24.95" customHeight="1">
      <c r="A153" s="125" t="s">
        <v>82</v>
      </c>
      <c r="B153" s="120" t="s">
        <v>27</v>
      </c>
      <c r="C153" s="128" t="s">
        <v>70</v>
      </c>
      <c r="D153" s="118">
        <v>43</v>
      </c>
      <c r="E153" s="118">
        <v>48</v>
      </c>
      <c r="F153" s="109">
        <v>711.04499999999996</v>
      </c>
      <c r="G153" s="110">
        <f t="shared" si="2"/>
        <v>34130.159999999996</v>
      </c>
      <c r="H153" s="100"/>
    </row>
    <row r="154" spans="1:8" ht="24.95" customHeight="1">
      <c r="A154" s="125" t="s">
        <v>83</v>
      </c>
      <c r="B154" s="120" t="s">
        <v>27</v>
      </c>
      <c r="C154" s="128" t="s">
        <v>70</v>
      </c>
      <c r="D154" s="118">
        <v>44</v>
      </c>
      <c r="E154" s="118">
        <v>180</v>
      </c>
      <c r="F154" s="109">
        <v>711.04499999999996</v>
      </c>
      <c r="G154" s="110">
        <f t="shared" si="2"/>
        <v>127988.09999999999</v>
      </c>
      <c r="H154" s="100"/>
    </row>
    <row r="155" spans="1:8" ht="24.95" customHeight="1">
      <c r="A155" s="125" t="s">
        <v>84</v>
      </c>
      <c r="B155" s="120" t="s">
        <v>27</v>
      </c>
      <c r="C155" s="128" t="s">
        <v>70</v>
      </c>
      <c r="D155" s="118">
        <v>45</v>
      </c>
      <c r="E155" s="119" t="s">
        <v>32</v>
      </c>
      <c r="F155" s="109">
        <v>711.04499999999996</v>
      </c>
      <c r="G155" s="110">
        <f t="shared" si="2"/>
        <v>0</v>
      </c>
      <c r="H155" s="100"/>
    </row>
    <row r="156" spans="1:8" ht="24.95" customHeight="1">
      <c r="A156" s="125" t="s">
        <v>85</v>
      </c>
      <c r="B156" s="120" t="s">
        <v>27</v>
      </c>
      <c r="C156" s="130" t="s">
        <v>70</v>
      </c>
      <c r="D156" s="118">
        <v>46</v>
      </c>
      <c r="E156" s="119" t="s">
        <v>32</v>
      </c>
      <c r="F156" s="109">
        <v>711.04499999999996</v>
      </c>
      <c r="G156" s="110">
        <f t="shared" si="2"/>
        <v>0</v>
      </c>
      <c r="H156" s="100"/>
    </row>
    <row r="157" spans="1:8" ht="24.95" customHeight="1">
      <c r="A157" s="125" t="s">
        <v>86</v>
      </c>
      <c r="B157" s="120" t="s">
        <v>27</v>
      </c>
      <c r="C157" s="130" t="s">
        <v>87</v>
      </c>
      <c r="D157" s="118">
        <v>5</v>
      </c>
      <c r="E157" s="118">
        <v>395</v>
      </c>
      <c r="F157" s="109">
        <v>42.53</v>
      </c>
      <c r="G157" s="110">
        <f t="shared" si="2"/>
        <v>16799.350000000002</v>
      </c>
      <c r="H157" s="100"/>
    </row>
    <row r="158" spans="1:8" ht="24.95" customHeight="1">
      <c r="A158" s="125" t="s">
        <v>86</v>
      </c>
      <c r="B158" s="120" t="s">
        <v>27</v>
      </c>
      <c r="C158" s="130" t="s">
        <v>87</v>
      </c>
      <c r="D158" s="118">
        <v>6</v>
      </c>
      <c r="E158" s="118">
        <v>1015</v>
      </c>
      <c r="F158" s="109">
        <v>42.53</v>
      </c>
      <c r="G158" s="110">
        <f t="shared" si="2"/>
        <v>43167.950000000004</v>
      </c>
      <c r="H158" s="100"/>
    </row>
    <row r="159" spans="1:8" ht="24.95" customHeight="1">
      <c r="A159" s="125" t="s">
        <v>86</v>
      </c>
      <c r="B159" s="120" t="s">
        <v>27</v>
      </c>
      <c r="C159" s="130" t="s">
        <v>87</v>
      </c>
      <c r="D159" s="118">
        <v>7</v>
      </c>
      <c r="E159" s="118">
        <v>1379</v>
      </c>
      <c r="F159" s="109">
        <v>42.53</v>
      </c>
      <c r="G159" s="110">
        <f t="shared" si="2"/>
        <v>58648.87</v>
      </c>
      <c r="H159" s="100"/>
    </row>
    <row r="160" spans="1:8" ht="21.75" customHeight="1">
      <c r="A160" s="125" t="s">
        <v>86</v>
      </c>
      <c r="B160" s="120" t="s">
        <v>27</v>
      </c>
      <c r="C160" s="130" t="s">
        <v>87</v>
      </c>
      <c r="D160" s="118">
        <v>8</v>
      </c>
      <c r="E160" s="118">
        <v>29339</v>
      </c>
      <c r="F160" s="109">
        <v>47.84</v>
      </c>
      <c r="G160" s="110">
        <f t="shared" si="2"/>
        <v>1403577.76</v>
      </c>
      <c r="H160" s="100"/>
    </row>
    <row r="161" spans="1:17" ht="24.95" customHeight="1">
      <c r="A161" s="125" t="s">
        <v>86</v>
      </c>
      <c r="B161" s="120" t="s">
        <v>27</v>
      </c>
      <c r="C161" s="130" t="s">
        <v>87</v>
      </c>
      <c r="D161" s="129">
        <v>9</v>
      </c>
      <c r="E161" s="118">
        <v>242851</v>
      </c>
      <c r="F161" s="109">
        <v>47.84</v>
      </c>
      <c r="G161" s="110">
        <f t="shared" si="2"/>
        <v>11617991.840000002</v>
      </c>
      <c r="H161" s="100"/>
    </row>
    <row r="162" spans="1:17" ht="24.95" customHeight="1">
      <c r="A162" s="125" t="s">
        <v>86</v>
      </c>
      <c r="B162" s="120" t="s">
        <v>27</v>
      </c>
      <c r="C162" s="130" t="s">
        <v>87</v>
      </c>
      <c r="D162" s="129">
        <v>10</v>
      </c>
      <c r="E162" s="129">
        <v>228287</v>
      </c>
      <c r="F162" s="109">
        <v>47.84</v>
      </c>
      <c r="G162" s="110">
        <f t="shared" si="2"/>
        <v>10921250.08</v>
      </c>
      <c r="H162" s="100"/>
    </row>
    <row r="163" spans="1:17" ht="24.95" customHeight="1">
      <c r="A163" s="125" t="s">
        <v>88</v>
      </c>
      <c r="B163" s="120" t="s">
        <v>27</v>
      </c>
      <c r="C163" s="131" t="s">
        <v>89</v>
      </c>
      <c r="D163" s="132" t="s">
        <v>90</v>
      </c>
      <c r="E163" s="129">
        <v>160562</v>
      </c>
      <c r="F163" s="109">
        <v>357</v>
      </c>
      <c r="G163" s="110">
        <f t="shared" si="2"/>
        <v>57320634</v>
      </c>
      <c r="H163" s="100"/>
    </row>
    <row r="164" spans="1:17" ht="24.95" customHeight="1">
      <c r="A164" s="125" t="s">
        <v>91</v>
      </c>
      <c r="B164" s="120" t="s">
        <v>92</v>
      </c>
      <c r="C164" s="130" t="s">
        <v>89</v>
      </c>
      <c r="D164" s="118" t="s">
        <v>93</v>
      </c>
      <c r="E164" s="118">
        <v>76514</v>
      </c>
      <c r="F164" s="109">
        <v>412</v>
      </c>
      <c r="G164" s="110">
        <f t="shared" si="2"/>
        <v>31523768</v>
      </c>
      <c r="H164" s="100"/>
    </row>
    <row r="165" spans="1:17" ht="24.95" customHeight="1">
      <c r="A165" s="125" t="s">
        <v>72</v>
      </c>
      <c r="B165" s="120" t="s">
        <v>94</v>
      </c>
      <c r="C165" s="130" t="s">
        <v>95</v>
      </c>
      <c r="D165" s="132" t="s">
        <v>96</v>
      </c>
      <c r="E165" s="118">
        <v>192960</v>
      </c>
      <c r="F165" s="133">
        <v>47.5</v>
      </c>
      <c r="G165" s="110">
        <f t="shared" si="2"/>
        <v>9165600</v>
      </c>
      <c r="H165" s="100"/>
    </row>
    <row r="166" spans="1:17" ht="24.95" customHeight="1">
      <c r="A166" s="134" t="s">
        <v>73</v>
      </c>
      <c r="B166" s="136" t="s">
        <v>94</v>
      </c>
      <c r="C166" s="137" t="s">
        <v>97</v>
      </c>
      <c r="D166" s="138" t="s">
        <v>96</v>
      </c>
      <c r="E166" s="138">
        <v>878400</v>
      </c>
      <c r="F166" s="139">
        <v>47.5</v>
      </c>
      <c r="G166" s="140">
        <f t="shared" si="2"/>
        <v>41724000</v>
      </c>
      <c r="H166" s="100"/>
    </row>
    <row r="167" spans="1:17" ht="40.5" customHeight="1">
      <c r="A167" s="464" t="s">
        <v>98</v>
      </c>
      <c r="B167" s="465"/>
      <c r="C167" s="465"/>
      <c r="D167" s="465"/>
      <c r="E167" s="465"/>
      <c r="F167" s="466"/>
      <c r="G167" s="141">
        <f>SUM(G9:G166)</f>
        <v>801466525.2966665</v>
      </c>
      <c r="H167" s="142"/>
      <c r="Q167" s="6"/>
    </row>
    <row r="169" spans="1:17" ht="15.6">
      <c r="B169" s="83"/>
      <c r="C169" s="83"/>
      <c r="D169" s="143"/>
      <c r="E169" s="143"/>
      <c r="F169" s="144"/>
    </row>
    <row r="170" spans="1:17" ht="15.6">
      <c r="B170" s="263" t="s">
        <v>99</v>
      </c>
      <c r="C170" s="83"/>
      <c r="D170" s="467" t="s">
        <v>100</v>
      </c>
      <c r="E170" s="467"/>
      <c r="F170" s="467"/>
    </row>
    <row r="171" spans="1:17" ht="15.6">
      <c r="B171" s="264" t="s">
        <v>101</v>
      </c>
      <c r="C171" s="83"/>
      <c r="D171" s="468" t="s">
        <v>102</v>
      </c>
      <c r="E171" s="468"/>
      <c r="F171" s="468"/>
    </row>
    <row r="172" spans="1:17">
      <c r="B172" s="84"/>
      <c r="C172" s="84"/>
    </row>
  </sheetData>
  <sheetProtection sheet="1" objects="1" scenarios="1"/>
  <protectedRanges>
    <protectedRange algorithmName="SHA-512" hashValue="/UDdpgHhFkwi1H7zs063JFFq8lGXhjGtilDI2ZJT4U/DZg8WP+NobVIrHSObn4CMXJuEglMvnmZnsrmnyFtTjg==" saltValue="gu3U5BOlRS5xBQQ9frPb0g==" spinCount="100000" sqref="E8:G166" name="Rango1"/>
  </protectedRanges>
  <autoFilter ref="A8:G167" xr:uid="{20E94272-D32C-4BAC-87D7-2AA49C97536B}"/>
  <mergeCells count="7">
    <mergeCell ref="N7:O7"/>
    <mergeCell ref="A167:F167"/>
    <mergeCell ref="D170:F170"/>
    <mergeCell ref="D171:F171"/>
    <mergeCell ref="A1:G6"/>
    <mergeCell ref="A7:G7"/>
    <mergeCell ref="J7:K7"/>
  </mergeCells>
  <pageMargins left="0.72" right="0.27559055118110243" top="0.65" bottom="0.82677165354330717" header="0.31496062992125984" footer="0.31496062992125984"/>
  <pageSetup scale="70" fitToHeight="0" orientation="portrait"/>
  <headerFooter>
    <oddFooter>&amp;C&amp;P of &amp;N Pages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A59B7-1215-446B-A111-8C0E999C5A4A}">
  <sheetPr filterMode="1">
    <pageSetUpPr fitToPage="1"/>
  </sheetPr>
  <dimension ref="A1:K334"/>
  <sheetViews>
    <sheetView view="pageBreakPreview" topLeftCell="B1" zoomScale="96" zoomScaleNormal="75" zoomScaleSheetLayoutView="96" workbookViewId="0">
      <selection activeCell="H9" sqref="H9"/>
    </sheetView>
  </sheetViews>
  <sheetFormatPr defaultColWidth="9.140625" defaultRowHeight="21"/>
  <cols>
    <col min="1" max="1" width="16.28515625" style="1" hidden="1" customWidth="1"/>
    <col min="2" max="2" width="15.5703125" style="16" customWidth="1"/>
    <col min="3" max="3" width="14.7109375" style="16" customWidth="1"/>
    <col min="4" max="4" width="51.42578125" style="16" customWidth="1"/>
    <col min="5" max="5" width="16.5703125" style="16" customWidth="1"/>
    <col min="6" max="7" width="14.42578125" style="16" customWidth="1"/>
    <col min="8" max="8" width="10.5703125" style="16" customWidth="1"/>
    <col min="9" max="9" width="15.42578125" style="17" customWidth="1"/>
    <col min="10" max="10" width="16" customWidth="1"/>
    <col min="11" max="11" width="14" bestFit="1" customWidth="1"/>
  </cols>
  <sheetData>
    <row r="1" spans="1:9" ht="18" customHeight="1">
      <c r="B1" s="531"/>
      <c r="C1" s="532"/>
      <c r="D1" s="532"/>
      <c r="E1" s="532"/>
      <c r="F1" s="532"/>
      <c r="G1" s="532"/>
      <c r="H1" s="532"/>
      <c r="I1" s="533"/>
    </row>
    <row r="2" spans="1:9" ht="25.5" customHeight="1">
      <c r="B2" s="534"/>
      <c r="C2" s="535"/>
      <c r="D2" s="535"/>
      <c r="E2" s="535"/>
      <c r="F2" s="535"/>
      <c r="G2" s="535"/>
      <c r="H2" s="535"/>
      <c r="I2" s="536"/>
    </row>
    <row r="3" spans="1:9" ht="25.5" customHeight="1">
      <c r="B3" s="534"/>
      <c r="C3" s="535"/>
      <c r="D3" s="535"/>
      <c r="E3" s="535"/>
      <c r="F3" s="535"/>
      <c r="G3" s="535"/>
      <c r="H3" s="535"/>
      <c r="I3" s="536"/>
    </row>
    <row r="4" spans="1:9" ht="27" customHeight="1">
      <c r="B4" s="534"/>
      <c r="C4" s="535"/>
      <c r="D4" s="535"/>
      <c r="E4" s="535"/>
      <c r="F4" s="535"/>
      <c r="G4" s="535"/>
      <c r="H4" s="535"/>
      <c r="I4" s="536"/>
    </row>
    <row r="5" spans="1:9" ht="16.5" customHeight="1">
      <c r="B5" s="534"/>
      <c r="C5" s="535"/>
      <c r="D5" s="535"/>
      <c r="E5" s="535"/>
      <c r="F5" s="535"/>
      <c r="G5" s="535"/>
      <c r="H5" s="535"/>
      <c r="I5" s="536"/>
    </row>
    <row r="6" spans="1:9" ht="18" customHeight="1">
      <c r="B6" s="537"/>
      <c r="C6" s="538"/>
      <c r="D6" s="538"/>
      <c r="E6" s="538"/>
      <c r="F6" s="538"/>
      <c r="G6" s="538"/>
      <c r="H6" s="538"/>
      <c r="I6" s="539"/>
    </row>
    <row r="7" spans="1:9" ht="24" customHeight="1">
      <c r="B7" s="525" t="s">
        <v>1229</v>
      </c>
      <c r="C7" s="526"/>
      <c r="D7" s="526"/>
      <c r="E7" s="526"/>
      <c r="F7" s="526"/>
      <c r="G7" s="526"/>
      <c r="H7" s="526"/>
      <c r="I7" s="527"/>
    </row>
    <row r="8" spans="1:9" ht="69.599999999999994">
      <c r="A8" s="212" t="s">
        <v>466</v>
      </c>
      <c r="B8" s="157" t="s">
        <v>3</v>
      </c>
      <c r="C8" s="157" t="s">
        <v>4</v>
      </c>
      <c r="D8" s="158" t="s">
        <v>114</v>
      </c>
      <c r="E8" s="157" t="s">
        <v>115</v>
      </c>
      <c r="F8" s="157" t="s">
        <v>116</v>
      </c>
      <c r="G8" s="157" t="s">
        <v>1230</v>
      </c>
      <c r="H8" s="159" t="s">
        <v>118</v>
      </c>
      <c r="I8" s="160" t="s">
        <v>119</v>
      </c>
    </row>
    <row r="9" spans="1:9" ht="45.75" hidden="1" customHeight="1">
      <c r="A9" s="213">
        <v>239201</v>
      </c>
      <c r="B9" s="214" t="s">
        <v>510</v>
      </c>
      <c r="C9" s="164">
        <v>45209</v>
      </c>
      <c r="D9" s="165" t="s">
        <v>511</v>
      </c>
      <c r="E9" s="165">
        <v>15</v>
      </c>
      <c r="F9" s="166">
        <v>16</v>
      </c>
      <c r="G9" s="166">
        <f t="shared" ref="G9" si="0">+E9+F9</f>
        <v>31</v>
      </c>
      <c r="H9" s="167">
        <v>247.8</v>
      </c>
      <c r="I9" s="168">
        <f t="shared" ref="I9" si="1">G9*H9</f>
        <v>7681.8</v>
      </c>
    </row>
    <row r="10" spans="1:9" ht="45.75" hidden="1" customHeight="1">
      <c r="A10" s="216"/>
      <c r="B10" s="210" t="s">
        <v>120</v>
      </c>
      <c r="C10" s="190">
        <v>45635</v>
      </c>
      <c r="D10" s="195" t="s">
        <v>506</v>
      </c>
      <c r="E10" s="172">
        <v>0</v>
      </c>
      <c r="F10" s="192">
        <v>60</v>
      </c>
      <c r="G10" s="173">
        <f t="shared" ref="G10:G53" si="2">+E10+F10</f>
        <v>60</v>
      </c>
      <c r="H10" s="174">
        <v>28.32</v>
      </c>
      <c r="I10" s="175">
        <f t="shared" ref="I10:I73" si="3">G10*H10</f>
        <v>1699.2</v>
      </c>
    </row>
    <row r="11" spans="1:9" ht="45.75" hidden="1" customHeight="1">
      <c r="A11" s="215" t="s">
        <v>446</v>
      </c>
      <c r="B11" s="207" t="s">
        <v>1231</v>
      </c>
      <c r="C11" s="171">
        <v>45412</v>
      </c>
      <c r="D11" s="172" t="s">
        <v>1232</v>
      </c>
      <c r="E11" s="172">
        <v>0</v>
      </c>
      <c r="F11" s="173">
        <v>3</v>
      </c>
      <c r="G11" s="173">
        <f t="shared" si="2"/>
        <v>3</v>
      </c>
      <c r="H11" s="174">
        <v>140.81</v>
      </c>
      <c r="I11" s="175">
        <f t="shared" si="3"/>
        <v>422.43</v>
      </c>
    </row>
    <row r="12" spans="1:9" ht="45.75" hidden="1" customHeight="1">
      <c r="A12" s="215" t="s">
        <v>446</v>
      </c>
      <c r="B12" s="207" t="s">
        <v>1231</v>
      </c>
      <c r="C12" s="171">
        <v>45412</v>
      </c>
      <c r="D12" s="172" t="s">
        <v>1233</v>
      </c>
      <c r="E12" s="172">
        <v>0</v>
      </c>
      <c r="F12" s="173">
        <v>3</v>
      </c>
      <c r="G12" s="173">
        <f t="shared" si="2"/>
        <v>3</v>
      </c>
      <c r="H12" s="174">
        <v>248.01</v>
      </c>
      <c r="I12" s="175">
        <f t="shared" si="3"/>
        <v>744.03</v>
      </c>
    </row>
    <row r="13" spans="1:9" ht="45.75" hidden="1" customHeight="1">
      <c r="A13" s="216"/>
      <c r="B13" s="210" t="s">
        <v>541</v>
      </c>
      <c r="C13" s="190">
        <v>45634</v>
      </c>
      <c r="D13" s="195" t="s">
        <v>542</v>
      </c>
      <c r="E13" s="172">
        <v>0</v>
      </c>
      <c r="F13" s="192">
        <v>60</v>
      </c>
      <c r="G13" s="173">
        <f t="shared" si="2"/>
        <v>60</v>
      </c>
      <c r="H13" s="174">
        <v>207.68</v>
      </c>
      <c r="I13" s="175">
        <f t="shared" si="3"/>
        <v>12460.800000000001</v>
      </c>
    </row>
    <row r="14" spans="1:9" ht="45.75" hidden="1" customHeight="1">
      <c r="A14" s="216"/>
      <c r="B14" s="210" t="s">
        <v>541</v>
      </c>
      <c r="C14" s="190">
        <v>45634</v>
      </c>
      <c r="D14" s="195" t="s">
        <v>543</v>
      </c>
      <c r="E14" s="172">
        <v>0</v>
      </c>
      <c r="F14" s="192">
        <v>90</v>
      </c>
      <c r="G14" s="173">
        <f t="shared" si="2"/>
        <v>90</v>
      </c>
      <c r="H14" s="174">
        <v>30.68</v>
      </c>
      <c r="I14" s="175">
        <f t="shared" si="3"/>
        <v>2761.2</v>
      </c>
    </row>
    <row r="15" spans="1:9" ht="45.75" hidden="1" customHeight="1">
      <c r="A15" s="216"/>
      <c r="B15" s="210" t="s">
        <v>541</v>
      </c>
      <c r="C15" s="190">
        <v>45634</v>
      </c>
      <c r="D15" s="195" t="s">
        <v>544</v>
      </c>
      <c r="E15" s="172">
        <v>0</v>
      </c>
      <c r="F15" s="192">
        <v>80</v>
      </c>
      <c r="G15" s="173">
        <f t="shared" si="2"/>
        <v>80</v>
      </c>
      <c r="H15" s="174">
        <v>60.18</v>
      </c>
      <c r="I15" s="175">
        <f t="shared" si="3"/>
        <v>4814.3999999999996</v>
      </c>
    </row>
    <row r="16" spans="1:9" ht="45.75" hidden="1" customHeight="1">
      <c r="A16" s="216"/>
      <c r="B16" s="210" t="s">
        <v>541</v>
      </c>
      <c r="C16" s="190">
        <v>45634</v>
      </c>
      <c r="D16" s="195" t="s">
        <v>1234</v>
      </c>
      <c r="E16" s="172">
        <v>0</v>
      </c>
      <c r="F16" s="192">
        <v>60</v>
      </c>
      <c r="G16" s="173">
        <f t="shared" si="2"/>
        <v>60</v>
      </c>
      <c r="H16" s="174">
        <v>116.82</v>
      </c>
      <c r="I16" s="175">
        <f t="shared" si="3"/>
        <v>7009.2</v>
      </c>
    </row>
    <row r="17" spans="1:9" ht="45.75" hidden="1" customHeight="1">
      <c r="A17" s="215">
        <v>239201</v>
      </c>
      <c r="B17" s="207" t="s">
        <v>549</v>
      </c>
      <c r="C17" s="171">
        <v>43099</v>
      </c>
      <c r="D17" s="172" t="s">
        <v>550</v>
      </c>
      <c r="E17" s="172">
        <v>197</v>
      </c>
      <c r="F17" s="173">
        <v>6304</v>
      </c>
      <c r="G17" s="173">
        <f t="shared" si="2"/>
        <v>6501</v>
      </c>
      <c r="H17" s="174">
        <v>33</v>
      </c>
      <c r="I17" s="175">
        <f t="shared" si="3"/>
        <v>214533</v>
      </c>
    </row>
    <row r="18" spans="1:9" ht="45.75" hidden="1" customHeight="1">
      <c r="A18" s="215">
        <v>239201</v>
      </c>
      <c r="B18" s="207" t="s">
        <v>552</v>
      </c>
      <c r="C18" s="171">
        <v>45209</v>
      </c>
      <c r="D18" s="172" t="s">
        <v>553</v>
      </c>
      <c r="E18" s="172">
        <v>22</v>
      </c>
      <c r="F18" s="173">
        <v>0</v>
      </c>
      <c r="G18" s="173">
        <f t="shared" si="2"/>
        <v>22</v>
      </c>
      <c r="H18" s="174">
        <v>33</v>
      </c>
      <c r="I18" s="175">
        <f t="shared" si="3"/>
        <v>726</v>
      </c>
    </row>
    <row r="19" spans="1:9" ht="45.75" hidden="1" customHeight="1">
      <c r="A19" s="215" t="s">
        <v>567</v>
      </c>
      <c r="B19" s="208" t="s">
        <v>1235</v>
      </c>
      <c r="C19" s="177">
        <v>45365</v>
      </c>
      <c r="D19" s="178" t="s">
        <v>1236</v>
      </c>
      <c r="E19" s="172">
        <v>6</v>
      </c>
      <c r="F19" s="173">
        <v>0</v>
      </c>
      <c r="G19" s="173">
        <f t="shared" si="2"/>
        <v>6</v>
      </c>
      <c r="H19" s="179">
        <v>4800</v>
      </c>
      <c r="I19" s="175">
        <f t="shared" si="3"/>
        <v>28800</v>
      </c>
    </row>
    <row r="20" spans="1:9" ht="45.75" hidden="1" customHeight="1">
      <c r="A20" s="215" t="s">
        <v>567</v>
      </c>
      <c r="B20" s="208" t="s">
        <v>1235</v>
      </c>
      <c r="C20" s="177">
        <v>45365</v>
      </c>
      <c r="D20" s="178" t="s">
        <v>1237</v>
      </c>
      <c r="E20" s="172">
        <v>6</v>
      </c>
      <c r="F20" s="173">
        <v>0</v>
      </c>
      <c r="G20" s="173">
        <f t="shared" si="2"/>
        <v>6</v>
      </c>
      <c r="H20" s="179">
        <v>5400</v>
      </c>
      <c r="I20" s="175">
        <f t="shared" si="3"/>
        <v>32400</v>
      </c>
    </row>
    <row r="21" spans="1:9" ht="45.75" hidden="1" customHeight="1">
      <c r="A21" s="215" t="s">
        <v>567</v>
      </c>
      <c r="B21" s="208" t="s">
        <v>1235</v>
      </c>
      <c r="C21" s="177">
        <v>45365</v>
      </c>
      <c r="D21" s="178" t="s">
        <v>1238</v>
      </c>
      <c r="E21" s="172">
        <v>5</v>
      </c>
      <c r="F21" s="173">
        <v>0</v>
      </c>
      <c r="G21" s="173">
        <f t="shared" si="2"/>
        <v>5</v>
      </c>
      <c r="H21" s="179">
        <v>2600</v>
      </c>
      <c r="I21" s="175">
        <f t="shared" si="3"/>
        <v>13000</v>
      </c>
    </row>
    <row r="22" spans="1:9" ht="45.75" hidden="1" customHeight="1">
      <c r="A22" s="215" t="s">
        <v>567</v>
      </c>
      <c r="B22" s="208" t="s">
        <v>1235</v>
      </c>
      <c r="C22" s="177">
        <v>45365</v>
      </c>
      <c r="D22" s="178" t="s">
        <v>1239</v>
      </c>
      <c r="E22" s="172">
        <v>0</v>
      </c>
      <c r="F22" s="173">
        <v>0</v>
      </c>
      <c r="G22" s="173">
        <f t="shared" si="2"/>
        <v>0</v>
      </c>
      <c r="H22" s="179">
        <v>1600</v>
      </c>
      <c r="I22" s="175">
        <f t="shared" si="3"/>
        <v>0</v>
      </c>
    </row>
    <row r="23" spans="1:9" ht="45.75" hidden="1" customHeight="1">
      <c r="A23" s="215">
        <v>239201</v>
      </c>
      <c r="B23" s="207" t="s">
        <v>558</v>
      </c>
      <c r="C23" s="171">
        <v>43099</v>
      </c>
      <c r="D23" s="172" t="s">
        <v>559</v>
      </c>
      <c r="E23" s="172">
        <v>1</v>
      </c>
      <c r="F23" s="173">
        <v>24</v>
      </c>
      <c r="G23" s="173">
        <f t="shared" si="2"/>
        <v>25</v>
      </c>
      <c r="H23" s="174">
        <v>275</v>
      </c>
      <c r="I23" s="175">
        <f t="shared" si="3"/>
        <v>6875</v>
      </c>
    </row>
    <row r="24" spans="1:9" ht="45.75" hidden="1" customHeight="1">
      <c r="A24" s="216"/>
      <c r="B24" s="210" t="s">
        <v>1240</v>
      </c>
      <c r="C24" s="190" t="s">
        <v>1241</v>
      </c>
      <c r="D24" s="195" t="s">
        <v>1242</v>
      </c>
      <c r="E24" s="172">
        <v>0</v>
      </c>
      <c r="F24" s="192">
        <v>4</v>
      </c>
      <c r="G24" s="173">
        <f t="shared" si="2"/>
        <v>4</v>
      </c>
      <c r="H24" s="174">
        <v>2748.22</v>
      </c>
      <c r="I24" s="175">
        <f t="shared" si="3"/>
        <v>10992.88</v>
      </c>
    </row>
    <row r="25" spans="1:9" ht="45.75" hidden="1" customHeight="1">
      <c r="A25" s="215" t="s">
        <v>1243</v>
      </c>
      <c r="B25" s="207" t="s">
        <v>1240</v>
      </c>
      <c r="C25" s="171" t="s">
        <v>1241</v>
      </c>
      <c r="D25" s="172" t="s">
        <v>1244</v>
      </c>
      <c r="E25" s="172">
        <v>0</v>
      </c>
      <c r="F25" s="173">
        <v>0</v>
      </c>
      <c r="G25" s="173">
        <f t="shared" si="2"/>
        <v>0</v>
      </c>
      <c r="H25" s="180">
        <v>2748.22</v>
      </c>
      <c r="I25" s="175">
        <f t="shared" si="3"/>
        <v>0</v>
      </c>
    </row>
    <row r="26" spans="1:9" ht="45.75" hidden="1" customHeight="1">
      <c r="A26" s="215" t="s">
        <v>551</v>
      </c>
      <c r="B26" s="207" t="s">
        <v>560</v>
      </c>
      <c r="C26" s="171">
        <v>45412</v>
      </c>
      <c r="D26" s="172" t="s">
        <v>1245</v>
      </c>
      <c r="E26" s="172">
        <v>0</v>
      </c>
      <c r="F26" s="173">
        <v>12</v>
      </c>
      <c r="G26" s="173">
        <f t="shared" si="2"/>
        <v>12</v>
      </c>
      <c r="H26" s="174">
        <v>97.35</v>
      </c>
      <c r="I26" s="175">
        <f t="shared" si="3"/>
        <v>1168.1999999999998</v>
      </c>
    </row>
    <row r="27" spans="1:9" ht="45.75" hidden="1" customHeight="1">
      <c r="A27" s="215" t="s">
        <v>551</v>
      </c>
      <c r="B27" s="207" t="s">
        <v>560</v>
      </c>
      <c r="C27" s="171">
        <v>45412</v>
      </c>
      <c r="D27" s="172" t="s">
        <v>1246</v>
      </c>
      <c r="E27" s="172">
        <v>0</v>
      </c>
      <c r="F27" s="173">
        <v>18</v>
      </c>
      <c r="G27" s="173">
        <f t="shared" si="2"/>
        <v>18</v>
      </c>
      <c r="H27" s="174">
        <v>99.02</v>
      </c>
      <c r="I27" s="175">
        <f t="shared" si="3"/>
        <v>1782.36</v>
      </c>
    </row>
    <row r="28" spans="1:9" ht="45.75" hidden="1" customHeight="1">
      <c r="A28" s="215" t="s">
        <v>551</v>
      </c>
      <c r="B28" s="207" t="s">
        <v>560</v>
      </c>
      <c r="C28" s="171">
        <v>45412</v>
      </c>
      <c r="D28" s="172" t="s">
        <v>1247</v>
      </c>
      <c r="E28" s="172">
        <v>0</v>
      </c>
      <c r="F28" s="173">
        <v>18</v>
      </c>
      <c r="G28" s="173">
        <f t="shared" si="2"/>
        <v>18</v>
      </c>
      <c r="H28" s="174">
        <v>123.74</v>
      </c>
      <c r="I28" s="175">
        <f t="shared" si="3"/>
        <v>2227.3199999999997</v>
      </c>
    </row>
    <row r="29" spans="1:9" ht="45.75" hidden="1" customHeight="1">
      <c r="A29" s="215" t="s">
        <v>548</v>
      </c>
      <c r="B29" s="207" t="s">
        <v>560</v>
      </c>
      <c r="C29" s="171">
        <v>45412</v>
      </c>
      <c r="D29" s="172" t="s">
        <v>561</v>
      </c>
      <c r="E29" s="172">
        <v>0</v>
      </c>
      <c r="F29" s="173">
        <v>2</v>
      </c>
      <c r="G29" s="173">
        <f t="shared" si="2"/>
        <v>2</v>
      </c>
      <c r="H29" s="174">
        <v>29493.15</v>
      </c>
      <c r="I29" s="175">
        <f t="shared" si="3"/>
        <v>58986.3</v>
      </c>
    </row>
    <row r="30" spans="1:9" ht="45.75" hidden="1" customHeight="1">
      <c r="A30" s="215" t="s">
        <v>551</v>
      </c>
      <c r="B30" s="207" t="s">
        <v>560</v>
      </c>
      <c r="C30" s="171">
        <v>45455</v>
      </c>
      <c r="D30" s="172" t="s">
        <v>1248</v>
      </c>
      <c r="E30" s="172">
        <v>0</v>
      </c>
      <c r="F30" s="173">
        <v>3</v>
      </c>
      <c r="G30" s="173">
        <f t="shared" si="2"/>
        <v>3</v>
      </c>
      <c r="H30" s="174">
        <v>6196.99</v>
      </c>
      <c r="I30" s="175">
        <f t="shared" si="3"/>
        <v>18590.97</v>
      </c>
    </row>
    <row r="31" spans="1:9" ht="45.75" hidden="1" customHeight="1">
      <c r="A31" s="215" t="s">
        <v>551</v>
      </c>
      <c r="B31" s="207" t="s">
        <v>560</v>
      </c>
      <c r="C31" s="171">
        <v>45455</v>
      </c>
      <c r="D31" s="172" t="s">
        <v>1249</v>
      </c>
      <c r="E31" s="172">
        <v>0</v>
      </c>
      <c r="F31" s="173">
        <v>7</v>
      </c>
      <c r="G31" s="173">
        <f t="shared" si="2"/>
        <v>7</v>
      </c>
      <c r="H31" s="174">
        <v>7989.99</v>
      </c>
      <c r="I31" s="175">
        <f t="shared" si="3"/>
        <v>55929.93</v>
      </c>
    </row>
    <row r="32" spans="1:9" ht="45.75" hidden="1" customHeight="1">
      <c r="A32" s="215" t="s">
        <v>551</v>
      </c>
      <c r="B32" s="208" t="s">
        <v>565</v>
      </c>
      <c r="C32" s="177">
        <v>45138</v>
      </c>
      <c r="D32" s="178" t="s">
        <v>566</v>
      </c>
      <c r="E32" s="172">
        <v>123</v>
      </c>
      <c r="F32" s="173">
        <v>0</v>
      </c>
      <c r="G32" s="173">
        <f t="shared" si="2"/>
        <v>123</v>
      </c>
      <c r="H32" s="179">
        <v>29.18</v>
      </c>
      <c r="I32" s="175">
        <f t="shared" si="3"/>
        <v>3589.14</v>
      </c>
    </row>
    <row r="33" spans="1:9" ht="45.75" hidden="1" customHeight="1">
      <c r="A33" s="215" t="s">
        <v>551</v>
      </c>
      <c r="B33" s="208" t="s">
        <v>1250</v>
      </c>
      <c r="C33" s="177">
        <v>45138</v>
      </c>
      <c r="D33" s="178" t="s">
        <v>570</v>
      </c>
      <c r="E33" s="172">
        <v>45</v>
      </c>
      <c r="F33" s="173">
        <v>0</v>
      </c>
      <c r="G33" s="173">
        <f t="shared" si="2"/>
        <v>45</v>
      </c>
      <c r="H33" s="179">
        <v>29.18</v>
      </c>
      <c r="I33" s="175">
        <f t="shared" si="3"/>
        <v>1313.1</v>
      </c>
    </row>
    <row r="34" spans="1:9" ht="45.75" hidden="1" customHeight="1">
      <c r="A34" s="215" t="s">
        <v>567</v>
      </c>
      <c r="B34" s="207" t="s">
        <v>572</v>
      </c>
      <c r="C34" s="171">
        <v>45460</v>
      </c>
      <c r="D34" s="172" t="s">
        <v>573</v>
      </c>
      <c r="E34" s="172">
        <v>0</v>
      </c>
      <c r="F34" s="173">
        <v>12</v>
      </c>
      <c r="G34" s="173">
        <f t="shared" si="2"/>
        <v>12</v>
      </c>
      <c r="H34" s="174">
        <v>1050.2</v>
      </c>
      <c r="I34" s="175">
        <f t="shared" si="3"/>
        <v>12602.400000000001</v>
      </c>
    </row>
    <row r="35" spans="1:9" ht="45.75" hidden="1" customHeight="1">
      <c r="A35" s="215" t="s">
        <v>569</v>
      </c>
      <c r="B35" s="207" t="s">
        <v>574</v>
      </c>
      <c r="C35" s="171">
        <v>45209</v>
      </c>
      <c r="D35" s="172" t="s">
        <v>575</v>
      </c>
      <c r="E35" s="172">
        <v>12</v>
      </c>
      <c r="F35" s="173">
        <v>0</v>
      </c>
      <c r="G35" s="173">
        <f t="shared" si="2"/>
        <v>12</v>
      </c>
      <c r="H35" s="174">
        <v>23.640999999999998</v>
      </c>
      <c r="I35" s="175">
        <f t="shared" si="3"/>
        <v>283.69200000000001</v>
      </c>
    </row>
    <row r="36" spans="1:9" ht="45.75" hidden="1" customHeight="1">
      <c r="A36" s="215" t="s">
        <v>569</v>
      </c>
      <c r="B36" s="207" t="s">
        <v>578</v>
      </c>
      <c r="C36" s="171">
        <v>45202</v>
      </c>
      <c r="D36" s="178" t="s">
        <v>579</v>
      </c>
      <c r="E36" s="172">
        <v>2</v>
      </c>
      <c r="F36" s="173">
        <v>0</v>
      </c>
      <c r="G36" s="173">
        <f t="shared" si="2"/>
        <v>2</v>
      </c>
      <c r="H36" s="174">
        <v>499.9</v>
      </c>
      <c r="I36" s="175">
        <f t="shared" si="3"/>
        <v>999.8</v>
      </c>
    </row>
    <row r="37" spans="1:9" ht="45.75" customHeight="1">
      <c r="A37" s="215" t="s">
        <v>569</v>
      </c>
      <c r="B37" s="207" t="s">
        <v>578</v>
      </c>
      <c r="C37" s="171">
        <v>45202</v>
      </c>
      <c r="D37" s="178" t="s">
        <v>1251</v>
      </c>
      <c r="E37" s="172">
        <v>2</v>
      </c>
      <c r="F37" s="173">
        <v>0</v>
      </c>
      <c r="G37" s="173">
        <f t="shared" si="2"/>
        <v>2</v>
      </c>
      <c r="H37" s="174">
        <v>499.9</v>
      </c>
      <c r="I37" s="175">
        <f t="shared" si="3"/>
        <v>999.8</v>
      </c>
    </row>
    <row r="38" spans="1:9" ht="45.75" customHeight="1">
      <c r="A38" s="215" t="s">
        <v>569</v>
      </c>
      <c r="B38" s="207" t="s">
        <v>578</v>
      </c>
      <c r="C38" s="171">
        <v>45202</v>
      </c>
      <c r="D38" s="178" t="s">
        <v>580</v>
      </c>
      <c r="E38" s="172">
        <v>3</v>
      </c>
      <c r="F38" s="173">
        <v>0</v>
      </c>
      <c r="G38" s="173">
        <f t="shared" si="2"/>
        <v>3</v>
      </c>
      <c r="H38" s="174">
        <v>499.9</v>
      </c>
      <c r="I38" s="175">
        <f t="shared" si="3"/>
        <v>1499.6999999999998</v>
      </c>
    </row>
    <row r="39" spans="1:9" ht="45.75" customHeight="1">
      <c r="A39" s="215" t="s">
        <v>551</v>
      </c>
      <c r="B39" s="276" t="s">
        <v>578</v>
      </c>
      <c r="C39" s="171">
        <v>45202</v>
      </c>
      <c r="D39" s="178" t="s">
        <v>581</v>
      </c>
      <c r="E39" s="172">
        <v>3</v>
      </c>
      <c r="F39" s="173">
        <v>0</v>
      </c>
      <c r="G39" s="173">
        <f t="shared" si="2"/>
        <v>3</v>
      </c>
      <c r="H39" s="174">
        <v>499.9</v>
      </c>
      <c r="I39" s="175">
        <f t="shared" si="3"/>
        <v>1499.6999999999998</v>
      </c>
    </row>
    <row r="40" spans="1:9" ht="45.75" customHeight="1">
      <c r="A40" s="215" t="s">
        <v>551</v>
      </c>
      <c r="B40" s="207" t="s">
        <v>582</v>
      </c>
      <c r="C40" s="171">
        <v>44942</v>
      </c>
      <c r="D40" s="172" t="s">
        <v>1252</v>
      </c>
      <c r="E40" s="172">
        <v>0</v>
      </c>
      <c r="F40" s="173">
        <v>0</v>
      </c>
      <c r="G40" s="173">
        <f t="shared" si="2"/>
        <v>0</v>
      </c>
      <c r="H40" s="174">
        <v>1059.5</v>
      </c>
      <c r="I40" s="175">
        <f t="shared" si="3"/>
        <v>0</v>
      </c>
    </row>
    <row r="41" spans="1:9" ht="43.5" hidden="1" customHeight="1">
      <c r="A41" s="215" t="s">
        <v>551</v>
      </c>
      <c r="B41" s="207" t="s">
        <v>582</v>
      </c>
      <c r="C41" s="171">
        <v>44942</v>
      </c>
      <c r="D41" s="172" t="s">
        <v>1253</v>
      </c>
      <c r="E41" s="172">
        <v>0</v>
      </c>
      <c r="F41" s="173">
        <v>0</v>
      </c>
      <c r="G41" s="173">
        <f t="shared" si="2"/>
        <v>0</v>
      </c>
      <c r="H41" s="174">
        <v>352</v>
      </c>
      <c r="I41" s="175">
        <f t="shared" si="3"/>
        <v>0</v>
      </c>
    </row>
    <row r="42" spans="1:9" ht="26.25" hidden="1" customHeight="1">
      <c r="A42" s="215" t="s">
        <v>551</v>
      </c>
      <c r="B42" s="207" t="s">
        <v>582</v>
      </c>
      <c r="C42" s="171">
        <v>44942</v>
      </c>
      <c r="D42" s="172" t="s">
        <v>1254</v>
      </c>
      <c r="E42" s="172">
        <v>0</v>
      </c>
      <c r="F42" s="173">
        <v>0</v>
      </c>
      <c r="G42" s="173">
        <f t="shared" si="2"/>
        <v>0</v>
      </c>
      <c r="H42" s="174">
        <v>402.72</v>
      </c>
      <c r="I42" s="175">
        <f t="shared" si="3"/>
        <v>0</v>
      </c>
    </row>
    <row r="43" spans="1:9" ht="26.25" hidden="1" customHeight="1">
      <c r="A43" s="215" t="s">
        <v>551</v>
      </c>
      <c r="B43" s="207" t="s">
        <v>582</v>
      </c>
      <c r="C43" s="171">
        <v>44942</v>
      </c>
      <c r="D43" s="172" t="s">
        <v>1255</v>
      </c>
      <c r="E43" s="172">
        <v>0</v>
      </c>
      <c r="F43" s="173">
        <v>0</v>
      </c>
      <c r="G43" s="173">
        <f t="shared" si="2"/>
        <v>0</v>
      </c>
      <c r="H43" s="174">
        <v>974.76</v>
      </c>
      <c r="I43" s="175">
        <f t="shared" si="3"/>
        <v>0</v>
      </c>
    </row>
    <row r="44" spans="1:9" ht="26.25" hidden="1" customHeight="1">
      <c r="A44" s="215" t="s">
        <v>551</v>
      </c>
      <c r="B44" s="207" t="s">
        <v>582</v>
      </c>
      <c r="C44" s="171">
        <v>44942</v>
      </c>
      <c r="D44" s="172" t="s">
        <v>1256</v>
      </c>
      <c r="E44" s="172">
        <v>0</v>
      </c>
      <c r="F44" s="173">
        <v>0</v>
      </c>
      <c r="G44" s="173">
        <f t="shared" si="2"/>
        <v>0</v>
      </c>
      <c r="H44" s="174">
        <v>2669.67</v>
      </c>
      <c r="I44" s="175">
        <f t="shared" si="3"/>
        <v>0</v>
      </c>
    </row>
    <row r="45" spans="1:9" ht="26.25" hidden="1" customHeight="1">
      <c r="A45" s="215" t="s">
        <v>551</v>
      </c>
      <c r="B45" s="207" t="s">
        <v>582</v>
      </c>
      <c r="C45" s="171">
        <v>44942</v>
      </c>
      <c r="D45" s="172" t="s">
        <v>1257</v>
      </c>
      <c r="E45" s="172">
        <v>0</v>
      </c>
      <c r="F45" s="173">
        <v>0</v>
      </c>
      <c r="G45" s="173">
        <f t="shared" si="2"/>
        <v>0</v>
      </c>
      <c r="H45" s="174">
        <v>3305.26</v>
      </c>
      <c r="I45" s="175">
        <f t="shared" si="3"/>
        <v>0</v>
      </c>
    </row>
    <row r="46" spans="1:9" ht="26.25" hidden="1" customHeight="1">
      <c r="A46" s="215" t="s">
        <v>551</v>
      </c>
      <c r="B46" s="207" t="s">
        <v>582</v>
      </c>
      <c r="C46" s="171">
        <v>44942</v>
      </c>
      <c r="D46" s="172" t="s">
        <v>1258</v>
      </c>
      <c r="E46" s="172">
        <v>0</v>
      </c>
      <c r="F46" s="173">
        <v>0</v>
      </c>
      <c r="G46" s="173">
        <f t="shared" si="2"/>
        <v>0</v>
      </c>
      <c r="H46" s="174">
        <v>3559.5</v>
      </c>
      <c r="I46" s="175">
        <f t="shared" si="3"/>
        <v>0</v>
      </c>
    </row>
    <row r="47" spans="1:9" ht="26.25" hidden="1" customHeight="1">
      <c r="A47" s="215" t="s">
        <v>551</v>
      </c>
      <c r="B47" s="207" t="s">
        <v>582</v>
      </c>
      <c r="C47" s="171">
        <v>44942</v>
      </c>
      <c r="D47" s="172" t="s">
        <v>1259</v>
      </c>
      <c r="E47" s="172">
        <v>0</v>
      </c>
      <c r="F47" s="173">
        <v>0</v>
      </c>
      <c r="G47" s="173">
        <f t="shared" si="2"/>
        <v>0</v>
      </c>
      <c r="H47" s="174">
        <v>5119.32</v>
      </c>
      <c r="I47" s="175">
        <f t="shared" si="3"/>
        <v>0</v>
      </c>
    </row>
    <row r="48" spans="1:9" ht="26.25" hidden="1" customHeight="1">
      <c r="A48" s="215" t="s">
        <v>567</v>
      </c>
      <c r="B48" s="207" t="s">
        <v>597</v>
      </c>
      <c r="C48" s="171">
        <v>44229</v>
      </c>
      <c r="D48" s="172" t="s">
        <v>598</v>
      </c>
      <c r="E48" s="172">
        <v>0</v>
      </c>
      <c r="F48" s="173">
        <v>20</v>
      </c>
      <c r="G48" s="173">
        <f t="shared" si="2"/>
        <v>20</v>
      </c>
      <c r="H48" s="174">
        <v>1850</v>
      </c>
      <c r="I48" s="175">
        <f t="shared" si="3"/>
        <v>37000</v>
      </c>
    </row>
    <row r="49" spans="1:11" ht="26.25" hidden="1" customHeight="1">
      <c r="A49" s="215" t="s">
        <v>569</v>
      </c>
      <c r="B49" s="207" t="s">
        <v>603</v>
      </c>
      <c r="C49" s="171" t="s">
        <v>1260</v>
      </c>
      <c r="D49" s="172" t="s">
        <v>1261</v>
      </c>
      <c r="E49" s="172">
        <v>0</v>
      </c>
      <c r="F49" s="173">
        <v>20</v>
      </c>
      <c r="G49" s="173">
        <f t="shared" si="2"/>
        <v>20</v>
      </c>
      <c r="H49" s="180">
        <v>1419.6</v>
      </c>
      <c r="I49" s="175">
        <f t="shared" si="3"/>
        <v>28392</v>
      </c>
    </row>
    <row r="50" spans="1:11" ht="26.25" hidden="1" customHeight="1">
      <c r="A50" s="215" t="s">
        <v>443</v>
      </c>
      <c r="B50" s="207" t="s">
        <v>608</v>
      </c>
      <c r="C50" s="171">
        <v>44229</v>
      </c>
      <c r="D50" s="172" t="s">
        <v>609</v>
      </c>
      <c r="E50" s="172">
        <v>0</v>
      </c>
      <c r="F50" s="173">
        <v>10</v>
      </c>
      <c r="G50" s="173">
        <f t="shared" si="2"/>
        <v>10</v>
      </c>
      <c r="H50" s="174">
        <v>150</v>
      </c>
      <c r="I50" s="175">
        <f t="shared" si="3"/>
        <v>1500</v>
      </c>
    </row>
    <row r="51" spans="1:11" ht="26.25" hidden="1" customHeight="1">
      <c r="A51" s="215" t="s">
        <v>443</v>
      </c>
      <c r="B51" s="207" t="s">
        <v>614</v>
      </c>
      <c r="C51" s="171">
        <v>45139</v>
      </c>
      <c r="D51" s="172" t="s">
        <v>615</v>
      </c>
      <c r="E51" s="172">
        <v>0</v>
      </c>
      <c r="F51" s="173">
        <v>19620</v>
      </c>
      <c r="G51" s="173">
        <f t="shared" si="2"/>
        <v>19620</v>
      </c>
      <c r="H51" s="174">
        <v>155</v>
      </c>
      <c r="I51" s="175">
        <f t="shared" si="3"/>
        <v>3041100</v>
      </c>
    </row>
    <row r="52" spans="1:11" ht="26.25" hidden="1" customHeight="1">
      <c r="A52" s="215" t="s">
        <v>443</v>
      </c>
      <c r="B52" s="207" t="s">
        <v>614</v>
      </c>
      <c r="C52" s="171">
        <v>45201</v>
      </c>
      <c r="D52" s="172" t="s">
        <v>1262</v>
      </c>
      <c r="E52" s="172">
        <v>118</v>
      </c>
      <c r="F52" s="173">
        <v>0</v>
      </c>
      <c r="G52" s="173">
        <f t="shared" si="2"/>
        <v>118</v>
      </c>
      <c r="H52" s="174">
        <v>198</v>
      </c>
      <c r="I52" s="175">
        <f t="shared" si="3"/>
        <v>23364</v>
      </c>
    </row>
    <row r="53" spans="1:11" ht="26.25" hidden="1" customHeight="1">
      <c r="A53" s="215" t="s">
        <v>569</v>
      </c>
      <c r="B53" s="207" t="s">
        <v>622</v>
      </c>
      <c r="C53" s="171">
        <v>43646</v>
      </c>
      <c r="D53" s="172" t="s">
        <v>623</v>
      </c>
      <c r="E53" s="172">
        <v>50</v>
      </c>
      <c r="F53" s="173">
        <v>0</v>
      </c>
      <c r="G53" s="173">
        <f t="shared" si="2"/>
        <v>50</v>
      </c>
      <c r="H53" s="174">
        <v>5.9</v>
      </c>
      <c r="I53" s="175">
        <f t="shared" si="3"/>
        <v>295</v>
      </c>
    </row>
    <row r="54" spans="1:11" ht="26.25" hidden="1" customHeight="1">
      <c r="A54" s="215"/>
      <c r="B54" s="277" t="s">
        <v>572</v>
      </c>
      <c r="C54" s="171">
        <v>45632</v>
      </c>
      <c r="D54" s="172" t="s">
        <v>1263</v>
      </c>
      <c r="E54" s="172">
        <v>0</v>
      </c>
      <c r="F54" s="173">
        <v>0</v>
      </c>
      <c r="G54" s="173">
        <v>0</v>
      </c>
      <c r="H54" s="174">
        <v>1900</v>
      </c>
      <c r="I54" s="175">
        <f t="shared" si="3"/>
        <v>0</v>
      </c>
    </row>
    <row r="55" spans="1:11" ht="26.25" hidden="1" customHeight="1">
      <c r="A55" s="215" t="s">
        <v>1264</v>
      </c>
      <c r="B55" s="208" t="s">
        <v>572</v>
      </c>
      <c r="C55" s="171">
        <v>45460</v>
      </c>
      <c r="D55" s="172" t="s">
        <v>624</v>
      </c>
      <c r="E55" s="172">
        <v>0</v>
      </c>
      <c r="F55" s="173">
        <v>4</v>
      </c>
      <c r="G55" s="173">
        <f t="shared" ref="G55:G118" si="4">+E55+F55</f>
        <v>4</v>
      </c>
      <c r="H55" s="174">
        <v>1050.2</v>
      </c>
      <c r="I55" s="175">
        <f t="shared" si="3"/>
        <v>4200.8</v>
      </c>
    </row>
    <row r="56" spans="1:11" ht="26.25" hidden="1" customHeight="1">
      <c r="A56" s="215" t="s">
        <v>1264</v>
      </c>
      <c r="B56" s="207" t="s">
        <v>572</v>
      </c>
      <c r="C56" s="171" t="s">
        <v>1037</v>
      </c>
      <c r="D56" s="172" t="s">
        <v>1265</v>
      </c>
      <c r="E56" s="172">
        <v>0</v>
      </c>
      <c r="F56" s="173">
        <v>0</v>
      </c>
      <c r="G56" s="173">
        <f t="shared" si="4"/>
        <v>0</v>
      </c>
      <c r="H56" s="180">
        <v>1050.2</v>
      </c>
      <c r="I56" s="175">
        <f t="shared" si="3"/>
        <v>0</v>
      </c>
    </row>
    <row r="57" spans="1:11" ht="26.25" hidden="1" customHeight="1">
      <c r="A57" s="216"/>
      <c r="B57" s="210" t="s">
        <v>630</v>
      </c>
      <c r="C57" s="190">
        <v>45634</v>
      </c>
      <c r="D57" s="195" t="s">
        <v>631</v>
      </c>
      <c r="E57" s="172">
        <v>0</v>
      </c>
      <c r="F57" s="192">
        <v>7</v>
      </c>
      <c r="G57" s="173">
        <f t="shared" si="4"/>
        <v>7</v>
      </c>
      <c r="H57" s="174">
        <v>896.8</v>
      </c>
      <c r="I57" s="175">
        <f t="shared" si="3"/>
        <v>6277.5999999999995</v>
      </c>
      <c r="K57" s="2"/>
    </row>
    <row r="58" spans="1:11" ht="26.25" hidden="1" customHeight="1">
      <c r="A58" s="215" t="s">
        <v>551</v>
      </c>
      <c r="B58" s="207" t="s">
        <v>627</v>
      </c>
      <c r="C58" s="171">
        <v>44942</v>
      </c>
      <c r="D58" s="172" t="s">
        <v>636</v>
      </c>
      <c r="E58" s="172">
        <v>0</v>
      </c>
      <c r="F58" s="173">
        <v>4</v>
      </c>
      <c r="G58" s="173">
        <f t="shared" si="4"/>
        <v>4</v>
      </c>
      <c r="H58" s="174">
        <v>317.98</v>
      </c>
      <c r="I58" s="175">
        <f t="shared" si="3"/>
        <v>1271.92</v>
      </c>
    </row>
    <row r="59" spans="1:11" ht="26.25" hidden="1" customHeight="1">
      <c r="A59" s="215">
        <v>239201</v>
      </c>
      <c r="B59" s="207" t="s">
        <v>627</v>
      </c>
      <c r="C59" s="171">
        <v>43846</v>
      </c>
      <c r="D59" s="172" t="s">
        <v>638</v>
      </c>
      <c r="E59" s="172">
        <v>357</v>
      </c>
      <c r="F59" s="173">
        <v>0</v>
      </c>
      <c r="G59" s="173">
        <f t="shared" si="4"/>
        <v>357</v>
      </c>
      <c r="H59" s="174">
        <v>12</v>
      </c>
      <c r="I59" s="175">
        <f t="shared" si="3"/>
        <v>4284</v>
      </c>
    </row>
    <row r="60" spans="1:11" ht="26.25" hidden="1" customHeight="1">
      <c r="A60" s="215">
        <v>239201</v>
      </c>
      <c r="B60" s="207" t="s">
        <v>639</v>
      </c>
      <c r="C60" s="171">
        <v>45280</v>
      </c>
      <c r="D60" s="172" t="s">
        <v>1266</v>
      </c>
      <c r="E60" s="172">
        <v>86</v>
      </c>
      <c r="F60" s="173">
        <v>200</v>
      </c>
      <c r="G60" s="173">
        <f t="shared" si="4"/>
        <v>286</v>
      </c>
      <c r="H60" s="174">
        <v>99.12</v>
      </c>
      <c r="I60" s="175">
        <f t="shared" si="3"/>
        <v>28348.32</v>
      </c>
    </row>
    <row r="61" spans="1:11" ht="26.25" hidden="1" customHeight="1">
      <c r="A61" s="215">
        <v>239201</v>
      </c>
      <c r="B61" s="207" t="s">
        <v>639</v>
      </c>
      <c r="C61" s="171">
        <v>44965</v>
      </c>
      <c r="D61" s="172" t="s">
        <v>642</v>
      </c>
      <c r="E61" s="172">
        <v>0</v>
      </c>
      <c r="F61" s="173">
        <v>96</v>
      </c>
      <c r="G61" s="173">
        <f t="shared" si="4"/>
        <v>96</v>
      </c>
      <c r="H61" s="174">
        <v>221</v>
      </c>
      <c r="I61" s="175">
        <f t="shared" si="3"/>
        <v>21216</v>
      </c>
    </row>
    <row r="62" spans="1:11" ht="26.25" hidden="1" customHeight="1">
      <c r="A62" s="215">
        <v>239201</v>
      </c>
      <c r="B62" s="207" t="s">
        <v>639</v>
      </c>
      <c r="C62" s="171">
        <v>44965</v>
      </c>
      <c r="D62" s="172" t="s">
        <v>643</v>
      </c>
      <c r="E62" s="172">
        <v>0</v>
      </c>
      <c r="F62" s="173">
        <v>52</v>
      </c>
      <c r="G62" s="173">
        <f t="shared" si="4"/>
        <v>52</v>
      </c>
      <c r="H62" s="174">
        <v>247.51</v>
      </c>
      <c r="I62" s="175">
        <f t="shared" si="3"/>
        <v>12870.52</v>
      </c>
    </row>
    <row r="63" spans="1:11" ht="26.25" hidden="1" customHeight="1">
      <c r="A63" s="215">
        <v>239201</v>
      </c>
      <c r="B63" s="207" t="s">
        <v>639</v>
      </c>
      <c r="C63" s="171">
        <v>45203</v>
      </c>
      <c r="D63" s="172" t="s">
        <v>643</v>
      </c>
      <c r="E63" s="172">
        <v>84</v>
      </c>
      <c r="F63" s="173">
        <v>400</v>
      </c>
      <c r="G63" s="173">
        <f t="shared" si="4"/>
        <v>484</v>
      </c>
      <c r="H63" s="174">
        <v>131.99</v>
      </c>
      <c r="I63" s="175">
        <f t="shared" si="3"/>
        <v>63883.16</v>
      </c>
    </row>
    <row r="64" spans="1:11" ht="26.25" hidden="1" customHeight="1">
      <c r="A64" s="215">
        <v>239201</v>
      </c>
      <c r="B64" s="207" t="s">
        <v>639</v>
      </c>
      <c r="C64" s="171">
        <v>44965</v>
      </c>
      <c r="D64" s="172" t="s">
        <v>644</v>
      </c>
      <c r="E64" s="172">
        <v>0</v>
      </c>
      <c r="F64" s="173">
        <v>0</v>
      </c>
      <c r="G64" s="173">
        <f t="shared" si="4"/>
        <v>0</v>
      </c>
      <c r="H64" s="174">
        <v>294.01</v>
      </c>
      <c r="I64" s="175">
        <f t="shared" si="3"/>
        <v>0</v>
      </c>
    </row>
    <row r="65" spans="1:9" ht="26.25" hidden="1" customHeight="1">
      <c r="A65" s="215">
        <v>239201</v>
      </c>
      <c r="B65" s="207" t="s">
        <v>639</v>
      </c>
      <c r="C65" s="171">
        <v>45209</v>
      </c>
      <c r="D65" s="172" t="s">
        <v>644</v>
      </c>
      <c r="E65" s="172">
        <v>50</v>
      </c>
      <c r="F65" s="173">
        <v>328</v>
      </c>
      <c r="G65" s="173">
        <f t="shared" si="4"/>
        <v>378</v>
      </c>
      <c r="H65" s="174">
        <v>141.6</v>
      </c>
      <c r="I65" s="175">
        <f t="shared" si="3"/>
        <v>53524.799999999996</v>
      </c>
    </row>
    <row r="66" spans="1:9" ht="26.25" hidden="1" customHeight="1">
      <c r="A66" s="215">
        <v>239201</v>
      </c>
      <c r="B66" s="207" t="s">
        <v>639</v>
      </c>
      <c r="C66" s="171">
        <v>44965</v>
      </c>
      <c r="D66" s="172" t="s">
        <v>645</v>
      </c>
      <c r="E66" s="172">
        <v>0</v>
      </c>
      <c r="F66" s="173">
        <v>39</v>
      </c>
      <c r="G66" s="173">
        <f t="shared" si="4"/>
        <v>39</v>
      </c>
      <c r="H66" s="174">
        <v>512.4</v>
      </c>
      <c r="I66" s="175">
        <f t="shared" si="3"/>
        <v>19983.599999999999</v>
      </c>
    </row>
    <row r="67" spans="1:9" ht="26.25" hidden="1" customHeight="1">
      <c r="A67" s="215">
        <v>239201</v>
      </c>
      <c r="B67" s="207" t="s">
        <v>639</v>
      </c>
      <c r="C67" s="171">
        <v>45203</v>
      </c>
      <c r="D67" s="172" t="s">
        <v>645</v>
      </c>
      <c r="E67" s="172">
        <v>74</v>
      </c>
      <c r="F67" s="173">
        <v>400</v>
      </c>
      <c r="G67" s="173">
        <f t="shared" si="4"/>
        <v>474</v>
      </c>
      <c r="H67" s="174">
        <v>190</v>
      </c>
      <c r="I67" s="175">
        <f t="shared" si="3"/>
        <v>90060</v>
      </c>
    </row>
    <row r="68" spans="1:9" ht="26.25" hidden="1" customHeight="1">
      <c r="A68" s="215">
        <v>239201</v>
      </c>
      <c r="B68" s="207" t="s">
        <v>639</v>
      </c>
      <c r="C68" s="171">
        <v>44965</v>
      </c>
      <c r="D68" s="172" t="s">
        <v>646</v>
      </c>
      <c r="E68" s="172">
        <v>0</v>
      </c>
      <c r="F68" s="173">
        <v>0</v>
      </c>
      <c r="G68" s="173">
        <f t="shared" si="4"/>
        <v>0</v>
      </c>
      <c r="H68" s="174">
        <v>910</v>
      </c>
      <c r="I68" s="175">
        <f t="shared" si="3"/>
        <v>0</v>
      </c>
    </row>
    <row r="69" spans="1:9" ht="26.25" hidden="1" customHeight="1">
      <c r="A69" s="215">
        <v>239201</v>
      </c>
      <c r="B69" s="207" t="s">
        <v>639</v>
      </c>
      <c r="C69" s="171">
        <v>45203</v>
      </c>
      <c r="D69" s="172" t="s">
        <v>646</v>
      </c>
      <c r="E69" s="172">
        <v>41</v>
      </c>
      <c r="F69" s="173">
        <v>156</v>
      </c>
      <c r="G69" s="173">
        <f t="shared" si="4"/>
        <v>197</v>
      </c>
      <c r="H69" s="174">
        <v>251</v>
      </c>
      <c r="I69" s="175">
        <f t="shared" si="3"/>
        <v>49447</v>
      </c>
    </row>
    <row r="70" spans="1:9" ht="26.25" hidden="1" customHeight="1">
      <c r="A70" s="215">
        <v>239201</v>
      </c>
      <c r="B70" s="207" t="s">
        <v>639</v>
      </c>
      <c r="C70" s="171">
        <v>43099</v>
      </c>
      <c r="D70" s="172" t="s">
        <v>647</v>
      </c>
      <c r="E70" s="172">
        <v>14</v>
      </c>
      <c r="F70" s="173">
        <v>0</v>
      </c>
      <c r="G70" s="173">
        <f t="shared" si="4"/>
        <v>14</v>
      </c>
      <c r="H70" s="174">
        <v>1700</v>
      </c>
      <c r="I70" s="175">
        <f t="shared" si="3"/>
        <v>23800</v>
      </c>
    </row>
    <row r="71" spans="1:9" ht="26.25" hidden="1" customHeight="1">
      <c r="A71" s="215">
        <v>239201</v>
      </c>
      <c r="B71" s="207" t="s">
        <v>648</v>
      </c>
      <c r="C71" s="171">
        <v>43099</v>
      </c>
      <c r="D71" s="172" t="s">
        <v>649</v>
      </c>
      <c r="E71" s="172">
        <v>12</v>
      </c>
      <c r="F71" s="173">
        <v>0</v>
      </c>
      <c r="G71" s="173">
        <f t="shared" si="4"/>
        <v>12</v>
      </c>
      <c r="H71" s="174">
        <v>5406.8</v>
      </c>
      <c r="I71" s="175">
        <f t="shared" si="3"/>
        <v>64881.600000000006</v>
      </c>
    </row>
    <row r="72" spans="1:9" ht="26.25" hidden="1" customHeight="1">
      <c r="A72" s="215">
        <v>239201</v>
      </c>
      <c r="B72" s="207" t="s">
        <v>648</v>
      </c>
      <c r="C72" s="171">
        <v>43099</v>
      </c>
      <c r="D72" s="172" t="s">
        <v>650</v>
      </c>
      <c r="E72" s="172">
        <v>9</v>
      </c>
      <c r="F72" s="173">
        <v>0</v>
      </c>
      <c r="G72" s="173">
        <f t="shared" si="4"/>
        <v>9</v>
      </c>
      <c r="H72" s="174">
        <v>4860</v>
      </c>
      <c r="I72" s="175">
        <f t="shared" si="3"/>
        <v>43740</v>
      </c>
    </row>
    <row r="73" spans="1:9" ht="26.25" hidden="1" customHeight="1">
      <c r="A73" s="215">
        <v>239201</v>
      </c>
      <c r="B73" s="207" t="s">
        <v>648</v>
      </c>
      <c r="C73" s="171">
        <v>43099</v>
      </c>
      <c r="D73" s="172" t="s">
        <v>651</v>
      </c>
      <c r="E73" s="172">
        <v>1</v>
      </c>
      <c r="F73" s="173">
        <v>0</v>
      </c>
      <c r="G73" s="173">
        <f t="shared" si="4"/>
        <v>1</v>
      </c>
      <c r="H73" s="174">
        <v>4860</v>
      </c>
      <c r="I73" s="175">
        <f t="shared" si="3"/>
        <v>4860</v>
      </c>
    </row>
    <row r="74" spans="1:9" ht="26.25" hidden="1" customHeight="1">
      <c r="A74" s="215">
        <v>239201</v>
      </c>
      <c r="B74" s="207" t="s">
        <v>648</v>
      </c>
      <c r="C74" s="171">
        <v>43099</v>
      </c>
      <c r="D74" s="172" t="s">
        <v>652</v>
      </c>
      <c r="E74" s="172">
        <v>7</v>
      </c>
      <c r="F74" s="173">
        <v>0</v>
      </c>
      <c r="G74" s="173">
        <f t="shared" si="4"/>
        <v>7</v>
      </c>
      <c r="H74" s="174">
        <v>4860</v>
      </c>
      <c r="I74" s="175">
        <f t="shared" ref="I74:I137" si="5">G74*H74</f>
        <v>34020</v>
      </c>
    </row>
    <row r="75" spans="1:9" ht="26.25" hidden="1" customHeight="1">
      <c r="A75" s="215">
        <v>239201</v>
      </c>
      <c r="B75" s="207" t="s">
        <v>648</v>
      </c>
      <c r="C75" s="171">
        <v>45033</v>
      </c>
      <c r="D75" s="172" t="s">
        <v>1267</v>
      </c>
      <c r="E75" s="172">
        <v>0</v>
      </c>
      <c r="F75" s="173">
        <v>0</v>
      </c>
      <c r="G75" s="173">
        <f t="shared" si="4"/>
        <v>0</v>
      </c>
      <c r="H75" s="174">
        <v>9038.76</v>
      </c>
      <c r="I75" s="175">
        <f t="shared" si="5"/>
        <v>0</v>
      </c>
    </row>
    <row r="76" spans="1:9" ht="26.25" hidden="1" customHeight="1">
      <c r="A76" s="215">
        <v>239201</v>
      </c>
      <c r="B76" s="207" t="s">
        <v>648</v>
      </c>
      <c r="C76" s="171">
        <v>43099</v>
      </c>
      <c r="D76" s="172" t="s">
        <v>654</v>
      </c>
      <c r="E76" s="172">
        <v>17</v>
      </c>
      <c r="F76" s="173">
        <v>0</v>
      </c>
      <c r="G76" s="173">
        <f t="shared" si="4"/>
        <v>17</v>
      </c>
      <c r="H76" s="181">
        <v>4288.13</v>
      </c>
      <c r="I76" s="175">
        <f t="shared" si="5"/>
        <v>72898.210000000006</v>
      </c>
    </row>
    <row r="77" spans="1:9" ht="26.25" hidden="1" customHeight="1">
      <c r="A77" s="215">
        <v>239201</v>
      </c>
      <c r="B77" s="207" t="s">
        <v>648</v>
      </c>
      <c r="C77" s="171">
        <v>43099</v>
      </c>
      <c r="D77" s="172" t="s">
        <v>655</v>
      </c>
      <c r="E77" s="172">
        <v>95</v>
      </c>
      <c r="F77" s="173">
        <v>0</v>
      </c>
      <c r="G77" s="173">
        <f t="shared" si="4"/>
        <v>95</v>
      </c>
      <c r="H77" s="174">
        <v>3743.84</v>
      </c>
      <c r="I77" s="175">
        <f t="shared" si="5"/>
        <v>355664.8</v>
      </c>
    </row>
    <row r="78" spans="1:9" ht="26.25" hidden="1" customHeight="1">
      <c r="A78" s="215">
        <v>239201</v>
      </c>
      <c r="B78" s="207" t="s">
        <v>648</v>
      </c>
      <c r="C78" s="171">
        <v>43099</v>
      </c>
      <c r="D78" s="172" t="s">
        <v>656</v>
      </c>
      <c r="E78" s="172">
        <v>3</v>
      </c>
      <c r="F78" s="173">
        <v>23</v>
      </c>
      <c r="G78" s="173">
        <f t="shared" si="4"/>
        <v>26</v>
      </c>
      <c r="H78" s="174">
        <v>2479</v>
      </c>
      <c r="I78" s="175">
        <f t="shared" si="5"/>
        <v>64454</v>
      </c>
    </row>
    <row r="79" spans="1:9" ht="26.25" hidden="1" customHeight="1">
      <c r="A79" s="215">
        <v>239201</v>
      </c>
      <c r="B79" s="207" t="s">
        <v>648</v>
      </c>
      <c r="C79" s="171">
        <v>43099</v>
      </c>
      <c r="D79" s="172" t="s">
        <v>657</v>
      </c>
      <c r="E79" s="172">
        <v>2</v>
      </c>
      <c r="F79" s="173">
        <v>27</v>
      </c>
      <c r="G79" s="173">
        <f t="shared" si="4"/>
        <v>29</v>
      </c>
      <c r="H79" s="174">
        <v>4794.8999999999996</v>
      </c>
      <c r="I79" s="175">
        <f t="shared" si="5"/>
        <v>139052.09999999998</v>
      </c>
    </row>
    <row r="80" spans="1:9" ht="26.25" hidden="1" customHeight="1">
      <c r="A80" s="215">
        <v>239201</v>
      </c>
      <c r="B80" s="207" t="s">
        <v>648</v>
      </c>
      <c r="C80" s="171">
        <v>43099</v>
      </c>
      <c r="D80" s="172" t="s">
        <v>658</v>
      </c>
      <c r="E80" s="172">
        <v>3</v>
      </c>
      <c r="F80" s="173">
        <v>27</v>
      </c>
      <c r="G80" s="173">
        <f t="shared" si="4"/>
        <v>30</v>
      </c>
      <c r="H80" s="174">
        <v>4794.8999999999996</v>
      </c>
      <c r="I80" s="175">
        <f t="shared" si="5"/>
        <v>143847</v>
      </c>
    </row>
    <row r="81" spans="1:10" ht="26.25" hidden="1" customHeight="1">
      <c r="A81" s="215">
        <v>239201</v>
      </c>
      <c r="B81" s="207" t="s">
        <v>648</v>
      </c>
      <c r="C81" s="171">
        <v>43099</v>
      </c>
      <c r="D81" s="172" t="s">
        <v>659</v>
      </c>
      <c r="E81" s="172">
        <v>5</v>
      </c>
      <c r="F81" s="173">
        <v>30</v>
      </c>
      <c r="G81" s="173">
        <f t="shared" si="4"/>
        <v>35</v>
      </c>
      <c r="H81" s="174">
        <v>4794.8999999999996</v>
      </c>
      <c r="I81" s="175">
        <f t="shared" si="5"/>
        <v>167821.5</v>
      </c>
    </row>
    <row r="82" spans="1:10" ht="26.25" hidden="1" customHeight="1">
      <c r="A82" s="215" t="s">
        <v>569</v>
      </c>
      <c r="B82" s="207" t="s">
        <v>648</v>
      </c>
      <c r="C82" s="171" t="s">
        <v>661</v>
      </c>
      <c r="D82" s="172" t="s">
        <v>662</v>
      </c>
      <c r="E82" s="172">
        <v>0</v>
      </c>
      <c r="F82" s="173">
        <v>60</v>
      </c>
      <c r="G82" s="173">
        <f t="shared" si="4"/>
        <v>60</v>
      </c>
      <c r="H82" s="180">
        <v>10703.9</v>
      </c>
      <c r="I82" s="175">
        <f t="shared" si="5"/>
        <v>642234</v>
      </c>
    </row>
    <row r="83" spans="1:10" ht="26.25" hidden="1" customHeight="1">
      <c r="A83" s="215">
        <v>239201</v>
      </c>
      <c r="B83" s="207" t="s">
        <v>648</v>
      </c>
      <c r="C83" s="171">
        <v>45233</v>
      </c>
      <c r="D83" s="172" t="s">
        <v>660</v>
      </c>
      <c r="E83" s="172">
        <v>36</v>
      </c>
      <c r="F83" s="173">
        <v>9</v>
      </c>
      <c r="G83" s="173">
        <f t="shared" si="4"/>
        <v>45</v>
      </c>
      <c r="H83" s="181">
        <v>4794.8999999999996</v>
      </c>
      <c r="I83" s="175">
        <f t="shared" si="5"/>
        <v>215770.49999999997</v>
      </c>
    </row>
    <row r="84" spans="1:10" ht="26.25" hidden="1" customHeight="1">
      <c r="A84" s="215" t="s">
        <v>569</v>
      </c>
      <c r="B84" s="207" t="s">
        <v>648</v>
      </c>
      <c r="C84" s="171" t="s">
        <v>661</v>
      </c>
      <c r="D84" s="172" t="s">
        <v>663</v>
      </c>
      <c r="E84" s="172">
        <v>22</v>
      </c>
      <c r="F84" s="173">
        <v>70</v>
      </c>
      <c r="G84" s="173">
        <f t="shared" si="4"/>
        <v>92</v>
      </c>
      <c r="H84" s="180">
        <v>7031.85</v>
      </c>
      <c r="I84" s="175">
        <f t="shared" si="5"/>
        <v>646930.20000000007</v>
      </c>
    </row>
    <row r="85" spans="1:10" ht="26.25" hidden="1" customHeight="1">
      <c r="A85" s="215">
        <v>239201</v>
      </c>
      <c r="B85" s="207" t="s">
        <v>648</v>
      </c>
      <c r="C85" s="171">
        <v>44945</v>
      </c>
      <c r="D85" s="172" t="s">
        <v>1268</v>
      </c>
      <c r="E85" s="172">
        <v>0</v>
      </c>
      <c r="F85" s="173">
        <v>0</v>
      </c>
      <c r="G85" s="173">
        <f t="shared" si="4"/>
        <v>0</v>
      </c>
      <c r="H85" s="174">
        <v>5606.44</v>
      </c>
      <c r="I85" s="175">
        <f t="shared" si="5"/>
        <v>0</v>
      </c>
    </row>
    <row r="86" spans="1:10" ht="26.25" hidden="1" customHeight="1">
      <c r="A86" s="215">
        <v>239201</v>
      </c>
      <c r="B86" s="207" t="s">
        <v>648</v>
      </c>
      <c r="C86" s="171">
        <v>44945</v>
      </c>
      <c r="D86" s="172" t="s">
        <v>664</v>
      </c>
      <c r="E86" s="172">
        <v>10</v>
      </c>
      <c r="F86" s="173">
        <v>0</v>
      </c>
      <c r="G86" s="173">
        <f t="shared" si="4"/>
        <v>10</v>
      </c>
      <c r="H86" s="174">
        <v>9328.2000000000007</v>
      </c>
      <c r="I86" s="175">
        <f t="shared" si="5"/>
        <v>93282</v>
      </c>
    </row>
    <row r="87" spans="1:10" ht="26.25" hidden="1" customHeight="1">
      <c r="A87" s="215">
        <v>239201</v>
      </c>
      <c r="B87" s="207" t="s">
        <v>648</v>
      </c>
      <c r="C87" s="171">
        <v>43099</v>
      </c>
      <c r="D87" s="172" t="s">
        <v>667</v>
      </c>
      <c r="E87" s="172">
        <v>0</v>
      </c>
      <c r="F87" s="173">
        <v>14</v>
      </c>
      <c r="G87" s="173">
        <f t="shared" si="4"/>
        <v>14</v>
      </c>
      <c r="H87" s="174">
        <v>4664.54</v>
      </c>
      <c r="I87" s="175">
        <f t="shared" si="5"/>
        <v>65303.56</v>
      </c>
    </row>
    <row r="88" spans="1:10" ht="26.25" hidden="1" customHeight="1">
      <c r="A88" s="215">
        <v>239201</v>
      </c>
      <c r="B88" s="207" t="s">
        <v>648</v>
      </c>
      <c r="C88" s="171">
        <v>43099</v>
      </c>
      <c r="D88" s="172" t="s">
        <v>668</v>
      </c>
      <c r="E88" s="172">
        <v>14</v>
      </c>
      <c r="F88" s="173">
        <v>0</v>
      </c>
      <c r="G88" s="173">
        <f t="shared" si="4"/>
        <v>14</v>
      </c>
      <c r="H88" s="174">
        <v>4664.54</v>
      </c>
      <c r="I88" s="175">
        <f t="shared" si="5"/>
        <v>65303.56</v>
      </c>
    </row>
    <row r="89" spans="1:10" ht="26.25" hidden="1" customHeight="1">
      <c r="A89" s="215">
        <v>239201</v>
      </c>
      <c r="B89" s="207" t="s">
        <v>648</v>
      </c>
      <c r="C89" s="171">
        <v>43099</v>
      </c>
      <c r="D89" s="172" t="s">
        <v>669</v>
      </c>
      <c r="E89" s="172">
        <v>1</v>
      </c>
      <c r="F89" s="173">
        <v>10</v>
      </c>
      <c r="G89" s="173">
        <f t="shared" si="4"/>
        <v>11</v>
      </c>
      <c r="H89" s="174">
        <v>4664.54</v>
      </c>
      <c r="I89" s="175">
        <f t="shared" si="5"/>
        <v>51309.94</v>
      </c>
    </row>
    <row r="90" spans="1:10" ht="26.25" hidden="1" customHeight="1">
      <c r="A90" s="215">
        <v>239201</v>
      </c>
      <c r="B90" s="207" t="s">
        <v>648</v>
      </c>
      <c r="C90" s="171">
        <v>45233</v>
      </c>
      <c r="D90" s="172" t="s">
        <v>670</v>
      </c>
      <c r="E90" s="172">
        <v>0</v>
      </c>
      <c r="F90" s="173">
        <v>16</v>
      </c>
      <c r="G90" s="173">
        <f t="shared" si="4"/>
        <v>16</v>
      </c>
      <c r="H90" s="181">
        <v>9581.83</v>
      </c>
      <c r="I90" s="175">
        <f t="shared" si="5"/>
        <v>153309.28</v>
      </c>
    </row>
    <row r="91" spans="1:10" ht="26.25" hidden="1" customHeight="1">
      <c r="A91" s="215">
        <v>239201</v>
      </c>
      <c r="B91" s="207" t="s">
        <v>648</v>
      </c>
      <c r="C91" s="171">
        <v>43099</v>
      </c>
      <c r="D91" s="172" t="s">
        <v>671</v>
      </c>
      <c r="E91" s="172">
        <v>14</v>
      </c>
      <c r="F91" s="173">
        <v>60</v>
      </c>
      <c r="G91" s="173">
        <f t="shared" si="4"/>
        <v>74</v>
      </c>
      <c r="H91" s="174">
        <v>2592.6</v>
      </c>
      <c r="I91" s="175">
        <f t="shared" si="5"/>
        <v>191852.4</v>
      </c>
    </row>
    <row r="92" spans="1:10" ht="26.25" hidden="1" customHeight="1">
      <c r="A92" s="215">
        <v>239201</v>
      </c>
      <c r="B92" s="207" t="s">
        <v>648</v>
      </c>
      <c r="C92" s="171">
        <v>43099</v>
      </c>
      <c r="D92" s="172" t="s">
        <v>672</v>
      </c>
      <c r="E92" s="172">
        <v>15</v>
      </c>
      <c r="F92" s="173">
        <v>0</v>
      </c>
      <c r="G92" s="173">
        <f t="shared" si="4"/>
        <v>15</v>
      </c>
      <c r="H92" s="174">
        <v>7560.4</v>
      </c>
      <c r="I92" s="175">
        <f t="shared" si="5"/>
        <v>113406</v>
      </c>
    </row>
    <row r="93" spans="1:10" ht="26.25" hidden="1" customHeight="1">
      <c r="A93" s="215">
        <v>239201</v>
      </c>
      <c r="B93" s="207" t="s">
        <v>648</v>
      </c>
      <c r="C93" s="171">
        <v>45233</v>
      </c>
      <c r="D93" s="172" t="s">
        <v>673</v>
      </c>
      <c r="E93" s="172">
        <v>14</v>
      </c>
      <c r="F93" s="173">
        <v>147</v>
      </c>
      <c r="G93" s="173">
        <f t="shared" si="4"/>
        <v>161</v>
      </c>
      <c r="H93" s="181">
        <v>11086.1</v>
      </c>
      <c r="I93" s="175">
        <f t="shared" si="5"/>
        <v>1784862.1</v>
      </c>
    </row>
    <row r="94" spans="1:10" ht="26.25" hidden="1" customHeight="1">
      <c r="A94" s="215">
        <v>239201</v>
      </c>
      <c r="B94" s="207" t="s">
        <v>674</v>
      </c>
      <c r="C94" s="171">
        <v>43099</v>
      </c>
      <c r="D94" s="172" t="s">
        <v>675</v>
      </c>
      <c r="E94" s="172">
        <v>43</v>
      </c>
      <c r="F94" s="173">
        <v>0</v>
      </c>
      <c r="G94" s="173">
        <f t="shared" si="4"/>
        <v>43</v>
      </c>
      <c r="H94" s="174">
        <v>9.2040000000000006</v>
      </c>
      <c r="I94" s="175">
        <f t="shared" si="5"/>
        <v>395.77200000000005</v>
      </c>
    </row>
    <row r="95" spans="1:10" ht="26.25" hidden="1" customHeight="1">
      <c r="A95" s="215">
        <v>239201</v>
      </c>
      <c r="B95" s="207" t="s">
        <v>674</v>
      </c>
      <c r="C95" s="171">
        <v>43099</v>
      </c>
      <c r="D95" s="172" t="s">
        <v>676</v>
      </c>
      <c r="E95" s="172">
        <v>16</v>
      </c>
      <c r="F95" s="173">
        <v>0</v>
      </c>
      <c r="G95" s="173">
        <f t="shared" si="4"/>
        <v>16</v>
      </c>
      <c r="H95" s="174">
        <v>5.2</v>
      </c>
      <c r="I95" s="175">
        <f t="shared" si="5"/>
        <v>83.2</v>
      </c>
    </row>
    <row r="96" spans="1:10" ht="26.25" hidden="1" customHeight="1">
      <c r="A96" s="215">
        <v>239201</v>
      </c>
      <c r="B96" s="207" t="s">
        <v>674</v>
      </c>
      <c r="C96" s="171">
        <v>45198</v>
      </c>
      <c r="D96" s="172" t="s">
        <v>676</v>
      </c>
      <c r="E96" s="172">
        <v>0</v>
      </c>
      <c r="F96" s="173">
        <v>200</v>
      </c>
      <c r="G96" s="173">
        <f t="shared" si="4"/>
        <v>200</v>
      </c>
      <c r="H96" s="174">
        <v>9.1999999999999993</v>
      </c>
      <c r="I96" s="175">
        <f t="shared" si="5"/>
        <v>1839.9999999999998</v>
      </c>
      <c r="J96" s="3"/>
    </row>
    <row r="97" spans="1:10" ht="26.25" hidden="1" customHeight="1">
      <c r="A97" s="215">
        <v>239201</v>
      </c>
      <c r="B97" s="207" t="s">
        <v>674</v>
      </c>
      <c r="C97" s="171">
        <v>45198</v>
      </c>
      <c r="D97" s="172" t="s">
        <v>677</v>
      </c>
      <c r="E97" s="172">
        <v>0</v>
      </c>
      <c r="F97" s="173">
        <v>360</v>
      </c>
      <c r="G97" s="173">
        <f t="shared" si="4"/>
        <v>360</v>
      </c>
      <c r="H97" s="174">
        <v>9.1999999999999993</v>
      </c>
      <c r="I97" s="175">
        <f t="shared" si="5"/>
        <v>3311.9999999999995</v>
      </c>
      <c r="J97" s="3"/>
    </row>
    <row r="98" spans="1:10" ht="26.25" hidden="1" customHeight="1">
      <c r="A98" s="215">
        <v>239201</v>
      </c>
      <c r="B98" s="207" t="s">
        <v>674</v>
      </c>
      <c r="C98" s="171">
        <v>43099</v>
      </c>
      <c r="D98" s="172" t="s">
        <v>678</v>
      </c>
      <c r="E98" s="172">
        <v>239</v>
      </c>
      <c r="F98" s="173">
        <v>0</v>
      </c>
      <c r="G98" s="173">
        <f t="shared" si="4"/>
        <v>239</v>
      </c>
      <c r="H98" s="174">
        <v>5.2</v>
      </c>
      <c r="I98" s="175">
        <f t="shared" si="5"/>
        <v>1242.8</v>
      </c>
    </row>
    <row r="99" spans="1:10" ht="26.25" hidden="1" customHeight="1">
      <c r="A99" s="215">
        <v>239201</v>
      </c>
      <c r="B99" s="207" t="s">
        <v>674</v>
      </c>
      <c r="C99" s="171">
        <v>43099</v>
      </c>
      <c r="D99" s="172" t="s">
        <v>679</v>
      </c>
      <c r="E99" s="172">
        <v>170</v>
      </c>
      <c r="F99" s="173">
        <v>0</v>
      </c>
      <c r="G99" s="173">
        <f t="shared" si="4"/>
        <v>170</v>
      </c>
      <c r="H99" s="174">
        <v>5.2</v>
      </c>
      <c r="I99" s="175">
        <f t="shared" si="5"/>
        <v>884</v>
      </c>
    </row>
    <row r="100" spans="1:10" ht="26.25" hidden="1" customHeight="1">
      <c r="A100" s="215">
        <v>239201</v>
      </c>
      <c r="B100" s="207" t="s">
        <v>674</v>
      </c>
      <c r="C100" s="171">
        <v>45198</v>
      </c>
      <c r="D100" s="172" t="s">
        <v>679</v>
      </c>
      <c r="E100" s="172">
        <v>0</v>
      </c>
      <c r="F100" s="173">
        <v>200</v>
      </c>
      <c r="G100" s="173">
        <f t="shared" si="4"/>
        <v>200</v>
      </c>
      <c r="H100" s="174">
        <v>9.1999999999999993</v>
      </c>
      <c r="I100" s="175">
        <f t="shared" si="5"/>
        <v>1839.9999999999998</v>
      </c>
    </row>
    <row r="101" spans="1:10" ht="26.25" hidden="1" customHeight="1">
      <c r="A101" s="215">
        <v>239201</v>
      </c>
      <c r="B101" s="207" t="s">
        <v>674</v>
      </c>
      <c r="C101" s="171">
        <v>43099</v>
      </c>
      <c r="D101" s="172" t="s">
        <v>680</v>
      </c>
      <c r="E101" s="172">
        <v>41</v>
      </c>
      <c r="F101" s="173">
        <v>0</v>
      </c>
      <c r="G101" s="173">
        <f t="shared" si="4"/>
        <v>41</v>
      </c>
      <c r="H101" s="174">
        <v>9.2040000000000006</v>
      </c>
      <c r="I101" s="175">
        <f t="shared" si="5"/>
        <v>377.36400000000003</v>
      </c>
    </row>
    <row r="102" spans="1:10" ht="26.25" hidden="1" customHeight="1">
      <c r="A102" s="215">
        <v>239201</v>
      </c>
      <c r="B102" s="207" t="s">
        <v>674</v>
      </c>
      <c r="C102" s="171">
        <v>43099</v>
      </c>
      <c r="D102" s="172" t="s">
        <v>681</v>
      </c>
      <c r="E102" s="172">
        <v>63</v>
      </c>
      <c r="F102" s="173">
        <v>0</v>
      </c>
      <c r="G102" s="173">
        <f t="shared" si="4"/>
        <v>63</v>
      </c>
      <c r="H102" s="174">
        <v>5.2</v>
      </c>
      <c r="I102" s="175">
        <f t="shared" si="5"/>
        <v>327.60000000000002</v>
      </c>
    </row>
    <row r="103" spans="1:10" ht="26.25" hidden="1" customHeight="1">
      <c r="A103" s="215">
        <v>239201</v>
      </c>
      <c r="B103" s="207" t="s">
        <v>674</v>
      </c>
      <c r="C103" s="171">
        <v>45469</v>
      </c>
      <c r="D103" s="172" t="s">
        <v>682</v>
      </c>
      <c r="E103" s="172">
        <v>0</v>
      </c>
      <c r="F103" s="173">
        <v>150</v>
      </c>
      <c r="G103" s="173">
        <f t="shared" si="4"/>
        <v>150</v>
      </c>
      <c r="H103" s="181">
        <v>8.85</v>
      </c>
      <c r="I103" s="175">
        <f t="shared" si="5"/>
        <v>1327.5</v>
      </c>
    </row>
    <row r="104" spans="1:10" ht="26.25" hidden="1" customHeight="1">
      <c r="A104" s="215" t="s">
        <v>569</v>
      </c>
      <c r="B104" s="207" t="s">
        <v>683</v>
      </c>
      <c r="C104" s="171">
        <v>43580</v>
      </c>
      <c r="D104" s="172" t="s">
        <v>684</v>
      </c>
      <c r="E104" s="172">
        <v>5455</v>
      </c>
      <c r="F104" s="173">
        <v>0</v>
      </c>
      <c r="G104" s="173">
        <f t="shared" si="4"/>
        <v>5455</v>
      </c>
      <c r="H104" s="174">
        <v>10</v>
      </c>
      <c r="I104" s="175">
        <f t="shared" si="5"/>
        <v>54550</v>
      </c>
    </row>
    <row r="105" spans="1:10" ht="26.25" hidden="1" customHeight="1">
      <c r="A105" s="215" t="s">
        <v>836</v>
      </c>
      <c r="B105" s="207" t="s">
        <v>1269</v>
      </c>
      <c r="C105" s="171">
        <v>45412</v>
      </c>
      <c r="D105" s="172" t="s">
        <v>1270</v>
      </c>
      <c r="E105" s="172">
        <v>0</v>
      </c>
      <c r="F105" s="173">
        <v>2</v>
      </c>
      <c r="G105" s="173">
        <f t="shared" si="4"/>
        <v>2</v>
      </c>
      <c r="H105" s="174">
        <v>1475.69</v>
      </c>
      <c r="I105" s="175">
        <f t="shared" si="5"/>
        <v>2951.38</v>
      </c>
    </row>
    <row r="106" spans="1:10" ht="26.25" hidden="1" customHeight="1">
      <c r="A106" s="215" t="s">
        <v>569</v>
      </c>
      <c r="B106" s="207" t="s">
        <v>683</v>
      </c>
      <c r="C106" s="171">
        <v>45209</v>
      </c>
      <c r="D106" s="172" t="s">
        <v>688</v>
      </c>
      <c r="E106" s="172">
        <v>41</v>
      </c>
      <c r="F106" s="173">
        <v>146</v>
      </c>
      <c r="G106" s="173">
        <f t="shared" si="4"/>
        <v>187</v>
      </c>
      <c r="H106" s="174">
        <v>35.4</v>
      </c>
      <c r="I106" s="175">
        <f t="shared" si="5"/>
        <v>6619.8</v>
      </c>
    </row>
    <row r="107" spans="1:10" ht="26.25" hidden="1" customHeight="1">
      <c r="A107" s="216"/>
      <c r="B107" s="210" t="s">
        <v>693</v>
      </c>
      <c r="C107" s="190">
        <v>45634</v>
      </c>
      <c r="D107" s="195" t="s">
        <v>694</v>
      </c>
      <c r="E107" s="172">
        <v>0</v>
      </c>
      <c r="F107" s="192">
        <v>17</v>
      </c>
      <c r="G107" s="173">
        <f t="shared" si="4"/>
        <v>17</v>
      </c>
      <c r="H107" s="174">
        <v>1115.0999999999999</v>
      </c>
      <c r="I107" s="175">
        <f t="shared" si="5"/>
        <v>18956.699999999997</v>
      </c>
    </row>
    <row r="108" spans="1:10" ht="26.25" hidden="1" customHeight="1">
      <c r="A108" s="216"/>
      <c r="B108" s="210" t="s">
        <v>693</v>
      </c>
      <c r="C108" s="190" t="s">
        <v>695</v>
      </c>
      <c r="D108" s="195" t="s">
        <v>696</v>
      </c>
      <c r="E108" s="172">
        <v>0</v>
      </c>
      <c r="F108" s="192">
        <v>17</v>
      </c>
      <c r="G108" s="173">
        <f t="shared" si="4"/>
        <v>17</v>
      </c>
      <c r="H108" s="174">
        <v>1569.4</v>
      </c>
      <c r="I108" s="175">
        <f t="shared" si="5"/>
        <v>26679.800000000003</v>
      </c>
    </row>
    <row r="109" spans="1:10" ht="26.25" hidden="1" customHeight="1">
      <c r="A109" s="216"/>
      <c r="B109" s="210" t="s">
        <v>708</v>
      </c>
      <c r="C109" s="190" t="s">
        <v>709</v>
      </c>
      <c r="D109" s="195" t="s">
        <v>710</v>
      </c>
      <c r="E109" s="172">
        <v>0</v>
      </c>
      <c r="F109" s="192">
        <v>2</v>
      </c>
      <c r="G109" s="173">
        <f t="shared" si="4"/>
        <v>2</v>
      </c>
      <c r="H109" s="174">
        <v>961.7</v>
      </c>
      <c r="I109" s="175">
        <f t="shared" si="5"/>
        <v>1923.4</v>
      </c>
    </row>
    <row r="110" spans="1:10" ht="26.25" hidden="1" customHeight="1">
      <c r="A110" s="216"/>
      <c r="B110" s="210" t="s">
        <v>708</v>
      </c>
      <c r="C110" s="190" t="s">
        <v>709</v>
      </c>
      <c r="D110" s="195" t="s">
        <v>1271</v>
      </c>
      <c r="E110" s="172">
        <v>0</v>
      </c>
      <c r="F110" s="192">
        <v>2</v>
      </c>
      <c r="G110" s="173">
        <f t="shared" si="4"/>
        <v>2</v>
      </c>
      <c r="H110" s="174">
        <v>1234.28</v>
      </c>
      <c r="I110" s="175">
        <f t="shared" si="5"/>
        <v>2468.56</v>
      </c>
    </row>
    <row r="111" spans="1:10" ht="26.25" hidden="1" customHeight="1">
      <c r="A111" s="215">
        <v>239201</v>
      </c>
      <c r="B111" s="207" t="s">
        <v>712</v>
      </c>
      <c r="C111" s="171">
        <v>43099</v>
      </c>
      <c r="D111" s="172" t="s">
        <v>713</v>
      </c>
      <c r="E111" s="172">
        <v>15</v>
      </c>
      <c r="F111" s="173">
        <v>0</v>
      </c>
      <c r="G111" s="173">
        <f t="shared" si="4"/>
        <v>15</v>
      </c>
      <c r="H111" s="174">
        <v>20.78</v>
      </c>
      <c r="I111" s="175">
        <f t="shared" si="5"/>
        <v>311.70000000000005</v>
      </c>
    </row>
    <row r="112" spans="1:10" ht="26.25" hidden="1" customHeight="1">
      <c r="A112" s="215">
        <v>239201</v>
      </c>
      <c r="B112" s="207" t="s">
        <v>712</v>
      </c>
      <c r="C112" s="171">
        <v>43099</v>
      </c>
      <c r="D112" s="172" t="s">
        <v>716</v>
      </c>
      <c r="E112" s="172">
        <v>94</v>
      </c>
      <c r="F112" s="173">
        <v>1690</v>
      </c>
      <c r="G112" s="173">
        <f t="shared" si="4"/>
        <v>1784</v>
      </c>
      <c r="H112" s="174">
        <v>49</v>
      </c>
      <c r="I112" s="175">
        <f t="shared" si="5"/>
        <v>87416</v>
      </c>
    </row>
    <row r="113" spans="1:9" ht="26.25" hidden="1" customHeight="1">
      <c r="A113" s="215">
        <v>239201</v>
      </c>
      <c r="B113" s="207" t="s">
        <v>712</v>
      </c>
      <c r="C113" s="171">
        <v>43099</v>
      </c>
      <c r="D113" s="172" t="s">
        <v>717</v>
      </c>
      <c r="E113" s="172">
        <v>21</v>
      </c>
      <c r="F113" s="173">
        <v>2028</v>
      </c>
      <c r="G113" s="173">
        <f t="shared" si="4"/>
        <v>2049</v>
      </c>
      <c r="H113" s="174">
        <v>20</v>
      </c>
      <c r="I113" s="175">
        <f t="shared" si="5"/>
        <v>40980</v>
      </c>
    </row>
    <row r="114" spans="1:9" ht="26.25" hidden="1" customHeight="1">
      <c r="A114" s="215">
        <v>239201</v>
      </c>
      <c r="B114" s="207" t="s">
        <v>712</v>
      </c>
      <c r="C114" s="171">
        <v>43099</v>
      </c>
      <c r="D114" s="172" t="s">
        <v>718</v>
      </c>
      <c r="E114" s="172">
        <v>111</v>
      </c>
      <c r="F114" s="173">
        <v>0</v>
      </c>
      <c r="G114" s="173">
        <f t="shared" si="4"/>
        <v>111</v>
      </c>
      <c r="H114" s="174">
        <v>125</v>
      </c>
      <c r="I114" s="175">
        <f t="shared" si="5"/>
        <v>13875</v>
      </c>
    </row>
    <row r="115" spans="1:9" ht="26.25" hidden="1" customHeight="1">
      <c r="A115" s="215" t="s">
        <v>569</v>
      </c>
      <c r="B115" s="207" t="s">
        <v>712</v>
      </c>
      <c r="C115" s="171">
        <v>45446</v>
      </c>
      <c r="D115" s="172" t="s">
        <v>719</v>
      </c>
      <c r="E115" s="172">
        <v>588</v>
      </c>
      <c r="F115" s="173">
        <v>8136</v>
      </c>
      <c r="G115" s="173">
        <f t="shared" si="4"/>
        <v>8724</v>
      </c>
      <c r="H115" s="174">
        <v>46.91</v>
      </c>
      <c r="I115" s="175">
        <f t="shared" si="5"/>
        <v>409242.83999999997</v>
      </c>
    </row>
    <row r="116" spans="1:9" ht="26.25" hidden="1" customHeight="1">
      <c r="A116" s="215" t="s">
        <v>551</v>
      </c>
      <c r="B116" s="207" t="s">
        <v>1272</v>
      </c>
      <c r="C116" s="171">
        <v>45412</v>
      </c>
      <c r="D116" s="172" t="s">
        <v>1273</v>
      </c>
      <c r="E116" s="172">
        <v>0</v>
      </c>
      <c r="F116" s="173">
        <v>54</v>
      </c>
      <c r="G116" s="173">
        <f t="shared" si="4"/>
        <v>54</v>
      </c>
      <c r="H116" s="174">
        <v>531.26</v>
      </c>
      <c r="I116" s="175">
        <f t="shared" si="5"/>
        <v>28688.04</v>
      </c>
    </row>
    <row r="117" spans="1:9" ht="26.25" hidden="1" customHeight="1">
      <c r="A117" s="215" t="s">
        <v>551</v>
      </c>
      <c r="B117" s="207" t="s">
        <v>1274</v>
      </c>
      <c r="C117" s="171">
        <v>45412</v>
      </c>
      <c r="D117" s="172" t="s">
        <v>1275</v>
      </c>
      <c r="E117" s="172">
        <v>0</v>
      </c>
      <c r="F117" s="173">
        <v>32</v>
      </c>
      <c r="G117" s="173">
        <f t="shared" si="4"/>
        <v>32</v>
      </c>
      <c r="H117" s="174">
        <v>99.19</v>
      </c>
      <c r="I117" s="175">
        <f t="shared" si="5"/>
        <v>3174.08</v>
      </c>
    </row>
    <row r="118" spans="1:9" ht="26.25" hidden="1" customHeight="1">
      <c r="A118" s="215" t="s">
        <v>551</v>
      </c>
      <c r="B118" s="207" t="s">
        <v>1276</v>
      </c>
      <c r="C118" s="171">
        <v>45412</v>
      </c>
      <c r="D118" s="172" t="s">
        <v>1277</v>
      </c>
      <c r="E118" s="172">
        <v>0</v>
      </c>
      <c r="F118" s="173">
        <v>54</v>
      </c>
      <c r="G118" s="173">
        <f t="shared" si="4"/>
        <v>54</v>
      </c>
      <c r="H118" s="174">
        <v>224.67</v>
      </c>
      <c r="I118" s="175">
        <f t="shared" si="5"/>
        <v>12132.179999999998</v>
      </c>
    </row>
    <row r="119" spans="1:9" ht="26.25" hidden="1" customHeight="1">
      <c r="A119" s="215" t="s">
        <v>551</v>
      </c>
      <c r="B119" s="207" t="s">
        <v>1278</v>
      </c>
      <c r="C119" s="171">
        <v>45412</v>
      </c>
      <c r="D119" s="172" t="s">
        <v>1279</v>
      </c>
      <c r="E119" s="172">
        <v>0</v>
      </c>
      <c r="F119" s="173">
        <v>54</v>
      </c>
      <c r="G119" s="173">
        <f t="shared" ref="G119:G182" si="6">+E119+F119</f>
        <v>54</v>
      </c>
      <c r="H119" s="174">
        <v>519.99</v>
      </c>
      <c r="I119" s="175">
        <f t="shared" si="5"/>
        <v>28079.46</v>
      </c>
    </row>
    <row r="120" spans="1:9" ht="26.25" hidden="1" customHeight="1">
      <c r="A120" s="215" t="s">
        <v>551</v>
      </c>
      <c r="B120" s="207" t="s">
        <v>1280</v>
      </c>
      <c r="C120" s="171">
        <v>45412</v>
      </c>
      <c r="D120" s="172" t="s">
        <v>1281</v>
      </c>
      <c r="E120" s="172">
        <v>0</v>
      </c>
      <c r="F120" s="173">
        <v>44</v>
      </c>
      <c r="G120" s="173">
        <f t="shared" si="6"/>
        <v>44</v>
      </c>
      <c r="H120" s="174">
        <v>311.99</v>
      </c>
      <c r="I120" s="175">
        <f t="shared" si="5"/>
        <v>13727.560000000001</v>
      </c>
    </row>
    <row r="121" spans="1:9" ht="26.25" hidden="1" customHeight="1">
      <c r="A121" s="216"/>
      <c r="B121" s="210" t="s">
        <v>179</v>
      </c>
      <c r="C121" s="190" t="s">
        <v>695</v>
      </c>
      <c r="D121" s="195" t="s">
        <v>1282</v>
      </c>
      <c r="E121" s="172">
        <v>0</v>
      </c>
      <c r="F121" s="192">
        <v>1000</v>
      </c>
      <c r="G121" s="173">
        <f t="shared" si="6"/>
        <v>1000</v>
      </c>
      <c r="H121" s="174">
        <v>12.98</v>
      </c>
      <c r="I121" s="175">
        <f t="shared" si="5"/>
        <v>12980</v>
      </c>
    </row>
    <row r="122" spans="1:9" ht="26.25" hidden="1" customHeight="1">
      <c r="A122" s="216"/>
      <c r="B122" s="210" t="s">
        <v>179</v>
      </c>
      <c r="C122" s="190">
        <v>45634</v>
      </c>
      <c r="D122" s="195" t="s">
        <v>1283</v>
      </c>
      <c r="E122" s="172">
        <v>0</v>
      </c>
      <c r="F122" s="192">
        <v>1000</v>
      </c>
      <c r="G122" s="173">
        <f t="shared" si="6"/>
        <v>1000</v>
      </c>
      <c r="H122" s="174">
        <v>12.98</v>
      </c>
      <c r="I122" s="175">
        <f t="shared" si="5"/>
        <v>12980</v>
      </c>
    </row>
    <row r="123" spans="1:9" ht="26.25" hidden="1" customHeight="1">
      <c r="A123" s="215">
        <v>239201</v>
      </c>
      <c r="B123" s="207" t="s">
        <v>728</v>
      </c>
      <c r="C123" s="171">
        <v>43099</v>
      </c>
      <c r="D123" s="172" t="s">
        <v>729</v>
      </c>
      <c r="E123" s="172">
        <v>26</v>
      </c>
      <c r="F123" s="173">
        <v>28</v>
      </c>
      <c r="G123" s="173">
        <f t="shared" si="6"/>
        <v>54</v>
      </c>
      <c r="H123" s="174">
        <v>20.65</v>
      </c>
      <c r="I123" s="175">
        <f t="shared" si="5"/>
        <v>1115.0999999999999</v>
      </c>
    </row>
    <row r="124" spans="1:9" ht="26.25" hidden="1" customHeight="1">
      <c r="A124" s="215">
        <v>239201</v>
      </c>
      <c r="B124" s="207" t="s">
        <v>728</v>
      </c>
      <c r="C124" s="171">
        <v>45203</v>
      </c>
      <c r="D124" s="172" t="s">
        <v>730</v>
      </c>
      <c r="E124" s="172">
        <v>126</v>
      </c>
      <c r="F124" s="173">
        <v>1280</v>
      </c>
      <c r="G124" s="173">
        <f t="shared" si="6"/>
        <v>1406</v>
      </c>
      <c r="H124" s="174">
        <v>27</v>
      </c>
      <c r="I124" s="175">
        <f t="shared" si="5"/>
        <v>37962</v>
      </c>
    </row>
    <row r="125" spans="1:9" ht="26.25" hidden="1" customHeight="1">
      <c r="A125" s="215">
        <v>239201</v>
      </c>
      <c r="B125" s="207" t="s">
        <v>728</v>
      </c>
      <c r="C125" s="171">
        <v>45259</v>
      </c>
      <c r="D125" s="172" t="s">
        <v>731</v>
      </c>
      <c r="E125" s="172">
        <v>127</v>
      </c>
      <c r="F125" s="173">
        <v>830</v>
      </c>
      <c r="G125" s="173">
        <f t="shared" si="6"/>
        <v>957</v>
      </c>
      <c r="H125" s="174">
        <v>11.7</v>
      </c>
      <c r="I125" s="175">
        <f t="shared" si="5"/>
        <v>11196.9</v>
      </c>
    </row>
    <row r="126" spans="1:9" ht="26.25" hidden="1" customHeight="1">
      <c r="A126" s="215">
        <v>239201</v>
      </c>
      <c r="B126" s="207" t="s">
        <v>728</v>
      </c>
      <c r="C126" s="171">
        <v>44965</v>
      </c>
      <c r="D126" s="172" t="s">
        <v>733</v>
      </c>
      <c r="E126" s="172">
        <v>0</v>
      </c>
      <c r="F126" s="173">
        <v>0</v>
      </c>
      <c r="G126" s="173">
        <f t="shared" si="6"/>
        <v>0</v>
      </c>
      <c r="H126" s="174">
        <v>23.79</v>
      </c>
      <c r="I126" s="175">
        <f t="shared" si="5"/>
        <v>0</v>
      </c>
    </row>
    <row r="127" spans="1:9" ht="26.25" hidden="1" customHeight="1">
      <c r="A127" s="215">
        <v>239201</v>
      </c>
      <c r="B127" s="207" t="s">
        <v>728</v>
      </c>
      <c r="C127" s="171">
        <v>44965</v>
      </c>
      <c r="D127" s="172" t="s">
        <v>734</v>
      </c>
      <c r="E127" s="172">
        <v>0</v>
      </c>
      <c r="F127" s="173">
        <v>0</v>
      </c>
      <c r="G127" s="173">
        <f t="shared" si="6"/>
        <v>0</v>
      </c>
      <c r="H127" s="174">
        <v>56.94</v>
      </c>
      <c r="I127" s="175">
        <f t="shared" si="5"/>
        <v>0</v>
      </c>
    </row>
    <row r="128" spans="1:9" ht="26.25" hidden="1" customHeight="1">
      <c r="A128" s="215">
        <v>239201</v>
      </c>
      <c r="B128" s="208" t="s">
        <v>728</v>
      </c>
      <c r="C128" s="177">
        <v>45217</v>
      </c>
      <c r="D128" s="178" t="s">
        <v>735</v>
      </c>
      <c r="E128" s="172">
        <v>1776</v>
      </c>
      <c r="F128" s="173">
        <v>0</v>
      </c>
      <c r="G128" s="173">
        <f t="shared" si="6"/>
        <v>1776</v>
      </c>
      <c r="H128" s="179">
        <v>2.95</v>
      </c>
      <c r="I128" s="175">
        <f t="shared" si="5"/>
        <v>5239.2000000000007</v>
      </c>
    </row>
    <row r="129" spans="1:9" ht="26.25" hidden="1" customHeight="1">
      <c r="A129" s="215">
        <v>239201</v>
      </c>
      <c r="B129" s="208" t="s">
        <v>728</v>
      </c>
      <c r="C129" s="177">
        <v>45217</v>
      </c>
      <c r="D129" s="178" t="s">
        <v>736</v>
      </c>
      <c r="E129" s="172">
        <v>1668</v>
      </c>
      <c r="F129" s="173">
        <v>0</v>
      </c>
      <c r="G129" s="173">
        <f t="shared" si="6"/>
        <v>1668</v>
      </c>
      <c r="H129" s="179">
        <v>9.68</v>
      </c>
      <c r="I129" s="175">
        <f t="shared" si="5"/>
        <v>16146.24</v>
      </c>
    </row>
    <row r="130" spans="1:9" ht="26.25" hidden="1" customHeight="1">
      <c r="A130" s="215">
        <v>239201</v>
      </c>
      <c r="B130" s="207" t="s">
        <v>728</v>
      </c>
      <c r="C130" s="171">
        <v>43343</v>
      </c>
      <c r="D130" s="172" t="s">
        <v>737</v>
      </c>
      <c r="E130" s="172">
        <v>1617</v>
      </c>
      <c r="F130" s="173">
        <v>0</v>
      </c>
      <c r="G130" s="173">
        <f t="shared" si="6"/>
        <v>1617</v>
      </c>
      <c r="H130" s="174">
        <v>12</v>
      </c>
      <c r="I130" s="175">
        <f t="shared" si="5"/>
        <v>19404</v>
      </c>
    </row>
    <row r="131" spans="1:9" ht="26.25" hidden="1" customHeight="1">
      <c r="A131" s="215" t="s">
        <v>551</v>
      </c>
      <c r="B131" s="207" t="s">
        <v>765</v>
      </c>
      <c r="C131" s="171">
        <v>44942</v>
      </c>
      <c r="D131" s="172" t="s">
        <v>766</v>
      </c>
      <c r="E131" s="172">
        <v>0</v>
      </c>
      <c r="F131" s="173">
        <v>3</v>
      </c>
      <c r="G131" s="173">
        <f t="shared" si="6"/>
        <v>3</v>
      </c>
      <c r="H131" s="174">
        <v>4661.1968999999999</v>
      </c>
      <c r="I131" s="175">
        <f t="shared" si="5"/>
        <v>13983.590700000001</v>
      </c>
    </row>
    <row r="132" spans="1:9" ht="26.25" hidden="1" customHeight="1">
      <c r="A132" s="215">
        <v>239201</v>
      </c>
      <c r="B132" s="207" t="s">
        <v>778</v>
      </c>
      <c r="C132" s="171">
        <v>45469</v>
      </c>
      <c r="D132" s="172" t="s">
        <v>779</v>
      </c>
      <c r="E132" s="172">
        <v>0</v>
      </c>
      <c r="F132" s="173">
        <v>150</v>
      </c>
      <c r="G132" s="173">
        <f t="shared" si="6"/>
        <v>150</v>
      </c>
      <c r="H132" s="174">
        <v>61</v>
      </c>
      <c r="I132" s="175">
        <f t="shared" si="5"/>
        <v>9150</v>
      </c>
    </row>
    <row r="133" spans="1:9" ht="26.25" hidden="1" customHeight="1">
      <c r="A133" s="215" t="s">
        <v>569</v>
      </c>
      <c r="B133" s="207" t="s">
        <v>780</v>
      </c>
      <c r="C133" s="171">
        <v>43099</v>
      </c>
      <c r="D133" s="172" t="s">
        <v>781</v>
      </c>
      <c r="E133" s="172">
        <v>400</v>
      </c>
      <c r="F133" s="173">
        <v>0</v>
      </c>
      <c r="G133" s="173">
        <f t="shared" si="6"/>
        <v>400</v>
      </c>
      <c r="H133" s="174">
        <v>11.02</v>
      </c>
      <c r="I133" s="175">
        <f t="shared" si="5"/>
        <v>4408</v>
      </c>
    </row>
    <row r="134" spans="1:9" ht="52.5" hidden="1" customHeight="1">
      <c r="A134" s="215">
        <v>239201</v>
      </c>
      <c r="B134" s="207" t="s">
        <v>1284</v>
      </c>
      <c r="C134" s="171">
        <v>45217</v>
      </c>
      <c r="D134" s="172" t="s">
        <v>793</v>
      </c>
      <c r="E134" s="172">
        <v>8</v>
      </c>
      <c r="F134" s="173">
        <v>18</v>
      </c>
      <c r="G134" s="173">
        <f t="shared" si="6"/>
        <v>26</v>
      </c>
      <c r="H134" s="174">
        <v>180</v>
      </c>
      <c r="I134" s="175">
        <f t="shared" si="5"/>
        <v>4680</v>
      </c>
    </row>
    <row r="135" spans="1:9" ht="52.5" hidden="1" customHeight="1">
      <c r="A135" s="215">
        <v>239201</v>
      </c>
      <c r="B135" s="207" t="s">
        <v>791</v>
      </c>
      <c r="C135" s="171">
        <v>45217</v>
      </c>
      <c r="D135" s="172" t="s">
        <v>795</v>
      </c>
      <c r="E135" s="172">
        <v>53</v>
      </c>
      <c r="F135" s="173">
        <v>36</v>
      </c>
      <c r="G135" s="173">
        <f t="shared" si="6"/>
        <v>89</v>
      </c>
      <c r="H135" s="174">
        <v>83</v>
      </c>
      <c r="I135" s="175">
        <f t="shared" si="5"/>
        <v>7387</v>
      </c>
    </row>
    <row r="136" spans="1:9" ht="52.5" hidden="1" customHeight="1">
      <c r="A136" s="215">
        <v>239201</v>
      </c>
      <c r="B136" s="207" t="s">
        <v>791</v>
      </c>
      <c r="C136" s="171">
        <v>43580</v>
      </c>
      <c r="D136" s="172" t="s">
        <v>796</v>
      </c>
      <c r="E136" s="172">
        <v>641</v>
      </c>
      <c r="F136" s="173">
        <v>0</v>
      </c>
      <c r="G136" s="173">
        <f t="shared" si="6"/>
        <v>641</v>
      </c>
      <c r="H136" s="174">
        <v>12</v>
      </c>
      <c r="I136" s="175">
        <f t="shared" si="5"/>
        <v>7692</v>
      </c>
    </row>
    <row r="137" spans="1:9" ht="52.5" hidden="1" customHeight="1">
      <c r="A137" s="215" t="s">
        <v>569</v>
      </c>
      <c r="B137" s="207" t="s">
        <v>797</v>
      </c>
      <c r="C137" s="171">
        <v>45033</v>
      </c>
      <c r="D137" s="172" t="s">
        <v>798</v>
      </c>
      <c r="E137" s="172">
        <v>0</v>
      </c>
      <c r="F137" s="173">
        <v>704</v>
      </c>
      <c r="G137" s="173">
        <f t="shared" si="6"/>
        <v>704</v>
      </c>
      <c r="H137" s="174">
        <v>122.13</v>
      </c>
      <c r="I137" s="175">
        <f t="shared" si="5"/>
        <v>85979.51999999999</v>
      </c>
    </row>
    <row r="138" spans="1:9" ht="52.5" hidden="1" customHeight="1">
      <c r="A138" s="216"/>
      <c r="B138" s="210" t="s">
        <v>810</v>
      </c>
      <c r="C138" s="190">
        <v>45634</v>
      </c>
      <c r="D138" s="195" t="s">
        <v>1285</v>
      </c>
      <c r="E138" s="172">
        <v>0</v>
      </c>
      <c r="F138" s="192">
        <v>38</v>
      </c>
      <c r="G138" s="173">
        <f t="shared" si="6"/>
        <v>38</v>
      </c>
      <c r="H138" s="174">
        <v>141.6</v>
      </c>
      <c r="I138" s="175">
        <f t="shared" ref="I138:I201" si="7">G138*H138</f>
        <v>5380.8</v>
      </c>
    </row>
    <row r="139" spans="1:9" ht="52.5" hidden="1" customHeight="1">
      <c r="A139" s="215" t="s">
        <v>1243</v>
      </c>
      <c r="B139" s="207" t="s">
        <v>1286</v>
      </c>
      <c r="C139" s="171" t="s">
        <v>661</v>
      </c>
      <c r="D139" s="172" t="s">
        <v>1287</v>
      </c>
      <c r="E139" s="172">
        <v>0</v>
      </c>
      <c r="F139" s="173">
        <v>1</v>
      </c>
      <c r="G139" s="173">
        <f t="shared" si="6"/>
        <v>1</v>
      </c>
      <c r="H139" s="180">
        <v>11259.56</v>
      </c>
      <c r="I139" s="175">
        <f t="shared" si="7"/>
        <v>11259.56</v>
      </c>
    </row>
    <row r="140" spans="1:9" ht="52.5" hidden="1" customHeight="1">
      <c r="A140" s="216"/>
      <c r="B140" s="210" t="s">
        <v>238</v>
      </c>
      <c r="C140" s="190" t="s">
        <v>709</v>
      </c>
      <c r="D140" s="195" t="s">
        <v>1288</v>
      </c>
      <c r="E140" s="172">
        <v>0</v>
      </c>
      <c r="F140" s="192">
        <v>6</v>
      </c>
      <c r="G140" s="173">
        <f t="shared" si="6"/>
        <v>6</v>
      </c>
      <c r="H140" s="174">
        <v>248.98</v>
      </c>
      <c r="I140" s="175">
        <f t="shared" si="7"/>
        <v>1493.8799999999999</v>
      </c>
    </row>
    <row r="141" spans="1:9" ht="52.5" hidden="1" customHeight="1">
      <c r="A141" s="215">
        <v>239201</v>
      </c>
      <c r="B141" s="207" t="s">
        <v>804</v>
      </c>
      <c r="C141" s="171">
        <v>43099</v>
      </c>
      <c r="D141" s="172" t="s">
        <v>805</v>
      </c>
      <c r="E141" s="172">
        <v>447</v>
      </c>
      <c r="F141" s="173">
        <v>0</v>
      </c>
      <c r="G141" s="173">
        <f t="shared" si="6"/>
        <v>447</v>
      </c>
      <c r="H141" s="174">
        <v>1.1000000000000001</v>
      </c>
      <c r="I141" s="175">
        <f t="shared" si="7"/>
        <v>491.70000000000005</v>
      </c>
    </row>
    <row r="142" spans="1:9" ht="52.5" hidden="1" customHeight="1">
      <c r="A142" s="215">
        <v>239201</v>
      </c>
      <c r="B142" s="207" t="s">
        <v>806</v>
      </c>
      <c r="C142" s="171">
        <v>43099</v>
      </c>
      <c r="D142" s="172" t="s">
        <v>807</v>
      </c>
      <c r="E142" s="172">
        <v>775</v>
      </c>
      <c r="F142" s="173">
        <v>0</v>
      </c>
      <c r="G142" s="173">
        <f t="shared" si="6"/>
        <v>775</v>
      </c>
      <c r="H142" s="174">
        <v>2</v>
      </c>
      <c r="I142" s="175">
        <f t="shared" si="7"/>
        <v>1550</v>
      </c>
    </row>
    <row r="143" spans="1:9" ht="52.5" hidden="1" customHeight="1">
      <c r="A143" s="215">
        <v>239201</v>
      </c>
      <c r="B143" s="207" t="s">
        <v>806</v>
      </c>
      <c r="C143" s="171">
        <v>43099</v>
      </c>
      <c r="D143" s="172" t="s">
        <v>808</v>
      </c>
      <c r="E143" s="172">
        <v>123</v>
      </c>
      <c r="F143" s="173">
        <v>0</v>
      </c>
      <c r="G143" s="173">
        <f t="shared" si="6"/>
        <v>123</v>
      </c>
      <c r="H143" s="174">
        <v>1.1000000000000001</v>
      </c>
      <c r="I143" s="175">
        <f t="shared" si="7"/>
        <v>135.30000000000001</v>
      </c>
    </row>
    <row r="144" spans="1:9" ht="52.5" hidden="1" customHeight="1">
      <c r="A144" s="215" t="s">
        <v>569</v>
      </c>
      <c r="B144" s="207" t="s">
        <v>806</v>
      </c>
      <c r="C144" s="171">
        <v>43099</v>
      </c>
      <c r="D144" s="172" t="s">
        <v>809</v>
      </c>
      <c r="E144" s="172">
        <v>2032</v>
      </c>
      <c r="F144" s="173">
        <v>0</v>
      </c>
      <c r="G144" s="173">
        <f t="shared" si="6"/>
        <v>2032</v>
      </c>
      <c r="H144" s="174">
        <v>1.1000000000000001</v>
      </c>
      <c r="I144" s="175">
        <f t="shared" si="7"/>
        <v>2235.2000000000003</v>
      </c>
    </row>
    <row r="145" spans="1:11" ht="52.5" hidden="1" customHeight="1">
      <c r="A145" s="215">
        <v>239201</v>
      </c>
      <c r="B145" s="207" t="s">
        <v>814</v>
      </c>
      <c r="C145" s="171">
        <v>45280</v>
      </c>
      <c r="D145" s="172" t="s">
        <v>815</v>
      </c>
      <c r="E145" s="172">
        <v>468</v>
      </c>
      <c r="F145" s="173">
        <v>528</v>
      </c>
      <c r="G145" s="173">
        <f t="shared" si="6"/>
        <v>996</v>
      </c>
      <c r="H145" s="174">
        <v>18.63</v>
      </c>
      <c r="I145" s="175">
        <f t="shared" si="7"/>
        <v>18555.48</v>
      </c>
    </row>
    <row r="146" spans="1:11" ht="52.5" hidden="1" customHeight="1">
      <c r="A146" s="215">
        <v>239201</v>
      </c>
      <c r="B146" s="207" t="s">
        <v>817</v>
      </c>
      <c r="C146" s="171">
        <v>43099</v>
      </c>
      <c r="D146" s="172" t="s">
        <v>819</v>
      </c>
      <c r="E146" s="172">
        <v>159</v>
      </c>
      <c r="F146" s="173">
        <v>480</v>
      </c>
      <c r="G146" s="173">
        <f t="shared" si="6"/>
        <v>639</v>
      </c>
      <c r="H146" s="174">
        <v>26.7</v>
      </c>
      <c r="I146" s="175">
        <f t="shared" si="7"/>
        <v>17061.3</v>
      </c>
    </row>
    <row r="147" spans="1:11" ht="26.25" hidden="1" customHeight="1">
      <c r="A147" s="215">
        <v>239201</v>
      </c>
      <c r="B147" s="207" t="s">
        <v>817</v>
      </c>
      <c r="C147" s="171">
        <v>45280</v>
      </c>
      <c r="D147" s="172" t="s">
        <v>820</v>
      </c>
      <c r="E147" s="172">
        <v>46</v>
      </c>
      <c r="F147" s="173">
        <v>0</v>
      </c>
      <c r="G147" s="173">
        <f t="shared" si="6"/>
        <v>46</v>
      </c>
      <c r="H147" s="174">
        <v>18.63</v>
      </c>
      <c r="I147" s="175">
        <f t="shared" si="7"/>
        <v>856.9799999999999</v>
      </c>
    </row>
    <row r="148" spans="1:11" ht="26.25" hidden="1" customHeight="1">
      <c r="A148" s="216"/>
      <c r="B148" s="210" t="s">
        <v>1289</v>
      </c>
      <c r="C148" s="190" t="s">
        <v>709</v>
      </c>
      <c r="D148" s="195" t="s">
        <v>1290</v>
      </c>
      <c r="E148" s="172">
        <v>0</v>
      </c>
      <c r="F148" s="192">
        <v>12</v>
      </c>
      <c r="G148" s="173">
        <f t="shared" si="6"/>
        <v>12</v>
      </c>
      <c r="H148" s="174">
        <v>449.58</v>
      </c>
      <c r="I148" s="175">
        <f t="shared" si="7"/>
        <v>5394.96</v>
      </c>
    </row>
    <row r="149" spans="1:11" ht="26.25" hidden="1" customHeight="1">
      <c r="A149" s="215">
        <v>239201</v>
      </c>
      <c r="B149" s="207" t="s">
        <v>1067</v>
      </c>
      <c r="C149" s="171">
        <v>45259</v>
      </c>
      <c r="D149" s="172" t="s">
        <v>824</v>
      </c>
      <c r="E149" s="172">
        <v>4598</v>
      </c>
      <c r="F149" s="173">
        <v>60000</v>
      </c>
      <c r="G149" s="173">
        <f t="shared" si="6"/>
        <v>64598</v>
      </c>
      <c r="H149" s="174">
        <v>2.76</v>
      </c>
      <c r="I149" s="175">
        <f t="shared" si="7"/>
        <v>178290.47999999998</v>
      </c>
    </row>
    <row r="150" spans="1:11" ht="26.25" hidden="1" customHeight="1">
      <c r="A150" s="215">
        <v>239201</v>
      </c>
      <c r="B150" s="207" t="s">
        <v>1067</v>
      </c>
      <c r="C150" s="171">
        <v>45217</v>
      </c>
      <c r="D150" s="172" t="s">
        <v>825</v>
      </c>
      <c r="E150" s="172">
        <v>216</v>
      </c>
      <c r="F150" s="173">
        <v>1875</v>
      </c>
      <c r="G150" s="173">
        <f t="shared" si="6"/>
        <v>2091</v>
      </c>
      <c r="H150" s="174">
        <v>29.45</v>
      </c>
      <c r="I150" s="175">
        <f t="shared" si="7"/>
        <v>61579.95</v>
      </c>
    </row>
    <row r="151" spans="1:11" ht="26.25" hidden="1" customHeight="1">
      <c r="A151" s="215">
        <v>239201</v>
      </c>
      <c r="B151" s="207" t="s">
        <v>1067</v>
      </c>
      <c r="C151" s="171">
        <v>44676</v>
      </c>
      <c r="D151" s="172" t="s">
        <v>826</v>
      </c>
      <c r="E151" s="172">
        <v>0</v>
      </c>
      <c r="F151" s="173">
        <v>20000</v>
      </c>
      <c r="G151" s="173">
        <f t="shared" si="6"/>
        <v>20000</v>
      </c>
      <c r="H151" s="174">
        <v>2.98</v>
      </c>
      <c r="I151" s="175">
        <f t="shared" si="7"/>
        <v>59600</v>
      </c>
      <c r="J151" s="3"/>
      <c r="K151" s="3"/>
    </row>
    <row r="152" spans="1:11" ht="26.25" hidden="1" customHeight="1">
      <c r="A152" s="215">
        <v>239201</v>
      </c>
      <c r="B152" s="207" t="s">
        <v>1067</v>
      </c>
      <c r="C152" s="171">
        <v>45259</v>
      </c>
      <c r="D152" s="172" t="s">
        <v>1291</v>
      </c>
      <c r="E152" s="172">
        <v>650</v>
      </c>
      <c r="F152" s="173">
        <v>15000</v>
      </c>
      <c r="G152" s="173">
        <f t="shared" si="6"/>
        <v>15650</v>
      </c>
      <c r="H152" s="174">
        <v>3.76</v>
      </c>
      <c r="I152" s="175">
        <f t="shared" si="7"/>
        <v>58844</v>
      </c>
      <c r="J152" s="3"/>
      <c r="K152" s="3"/>
    </row>
    <row r="153" spans="1:11" ht="26.25" hidden="1" customHeight="1">
      <c r="A153" s="215">
        <v>239201</v>
      </c>
      <c r="B153" s="207" t="s">
        <v>1067</v>
      </c>
      <c r="C153" s="171">
        <v>45217</v>
      </c>
      <c r="D153" s="172" t="s">
        <v>1292</v>
      </c>
      <c r="E153" s="172">
        <v>485</v>
      </c>
      <c r="F153" s="173">
        <v>2500</v>
      </c>
      <c r="G153" s="173">
        <f t="shared" si="6"/>
        <v>2985</v>
      </c>
      <c r="H153" s="174">
        <v>29.45</v>
      </c>
      <c r="I153" s="175">
        <f t="shared" si="7"/>
        <v>87908.25</v>
      </c>
      <c r="J153" s="3"/>
      <c r="K153" s="3"/>
    </row>
    <row r="154" spans="1:11" ht="26.25" hidden="1" customHeight="1">
      <c r="A154" s="215">
        <v>239201</v>
      </c>
      <c r="B154" s="207" t="s">
        <v>1067</v>
      </c>
      <c r="C154" s="171">
        <v>43343</v>
      </c>
      <c r="D154" s="172" t="s">
        <v>1293</v>
      </c>
      <c r="E154" s="172">
        <v>0</v>
      </c>
      <c r="F154" s="173">
        <v>125</v>
      </c>
      <c r="G154" s="173">
        <f t="shared" si="6"/>
        <v>125</v>
      </c>
      <c r="H154" s="174">
        <v>23.72</v>
      </c>
      <c r="I154" s="175">
        <f t="shared" si="7"/>
        <v>2965</v>
      </c>
      <c r="J154" s="3"/>
      <c r="K154" s="3"/>
    </row>
    <row r="155" spans="1:11" ht="26.25" hidden="1" customHeight="1">
      <c r="A155" s="215">
        <v>239201</v>
      </c>
      <c r="B155" s="207" t="s">
        <v>1067</v>
      </c>
      <c r="C155" s="171">
        <v>43308</v>
      </c>
      <c r="D155" s="172" t="s">
        <v>1294</v>
      </c>
      <c r="E155" s="172">
        <v>0</v>
      </c>
      <c r="F155" s="173">
        <v>0</v>
      </c>
      <c r="G155" s="173">
        <f t="shared" si="6"/>
        <v>0</v>
      </c>
      <c r="H155" s="174">
        <v>23.72</v>
      </c>
      <c r="I155" s="175">
        <f t="shared" si="7"/>
        <v>0</v>
      </c>
      <c r="J155" s="3"/>
      <c r="K155" s="3"/>
    </row>
    <row r="156" spans="1:11" ht="26.25" hidden="1" customHeight="1">
      <c r="A156" s="215">
        <v>239201</v>
      </c>
      <c r="B156" s="207" t="s">
        <v>1067</v>
      </c>
      <c r="C156" s="171">
        <v>43308</v>
      </c>
      <c r="D156" s="172" t="s">
        <v>829</v>
      </c>
      <c r="E156" s="172">
        <v>0</v>
      </c>
      <c r="F156" s="173">
        <v>0</v>
      </c>
      <c r="G156" s="173">
        <f t="shared" si="6"/>
        <v>0</v>
      </c>
      <c r="H156" s="174">
        <v>23.72</v>
      </c>
      <c r="I156" s="175">
        <f t="shared" si="7"/>
        <v>0</v>
      </c>
    </row>
    <row r="157" spans="1:11" ht="26.25" hidden="1" customHeight="1">
      <c r="A157" s="215">
        <v>239201</v>
      </c>
      <c r="B157" s="207" t="s">
        <v>1067</v>
      </c>
      <c r="C157" s="171">
        <v>45217</v>
      </c>
      <c r="D157" s="172" t="s">
        <v>830</v>
      </c>
      <c r="E157" s="172">
        <v>133</v>
      </c>
      <c r="F157" s="173">
        <v>2750</v>
      </c>
      <c r="G157" s="173">
        <f t="shared" si="6"/>
        <v>2883</v>
      </c>
      <c r="H157" s="174">
        <v>29.45</v>
      </c>
      <c r="I157" s="175">
        <f t="shared" si="7"/>
        <v>84904.349999999991</v>
      </c>
    </row>
    <row r="158" spans="1:11" ht="26.25" hidden="1" customHeight="1">
      <c r="A158" s="215">
        <v>239201</v>
      </c>
      <c r="B158" s="207" t="s">
        <v>1067</v>
      </c>
      <c r="C158" s="171">
        <v>43099</v>
      </c>
      <c r="D158" s="172" t="s">
        <v>831</v>
      </c>
      <c r="E158" s="172">
        <v>270</v>
      </c>
      <c r="F158" s="173">
        <v>1750</v>
      </c>
      <c r="G158" s="173">
        <f t="shared" si="6"/>
        <v>2020</v>
      </c>
      <c r="H158" s="174">
        <v>23.72</v>
      </c>
      <c r="I158" s="175">
        <f t="shared" si="7"/>
        <v>47914.399999999994</v>
      </c>
    </row>
    <row r="159" spans="1:11" ht="26.25" hidden="1" customHeight="1">
      <c r="A159" s="215">
        <v>239201</v>
      </c>
      <c r="B159" s="207" t="s">
        <v>1067</v>
      </c>
      <c r="C159" s="171">
        <v>45217</v>
      </c>
      <c r="D159" s="172" t="s">
        <v>832</v>
      </c>
      <c r="E159" s="172">
        <v>688</v>
      </c>
      <c r="F159" s="173">
        <v>1875</v>
      </c>
      <c r="G159" s="173">
        <f t="shared" si="6"/>
        <v>2563</v>
      </c>
      <c r="H159" s="174">
        <v>29.45</v>
      </c>
      <c r="I159" s="175">
        <f t="shared" si="7"/>
        <v>75480.349999999991</v>
      </c>
    </row>
    <row r="160" spans="1:11" ht="26.25" hidden="1" customHeight="1">
      <c r="A160" s="215">
        <v>239201</v>
      </c>
      <c r="B160" s="207" t="s">
        <v>1067</v>
      </c>
      <c r="C160" s="171">
        <v>43308</v>
      </c>
      <c r="D160" s="172" t="s">
        <v>833</v>
      </c>
      <c r="E160" s="172">
        <v>216</v>
      </c>
      <c r="F160" s="173">
        <v>2875</v>
      </c>
      <c r="G160" s="173">
        <f t="shared" si="6"/>
        <v>3091</v>
      </c>
      <c r="H160" s="174">
        <v>23.72</v>
      </c>
      <c r="I160" s="175">
        <f t="shared" si="7"/>
        <v>73318.51999999999</v>
      </c>
    </row>
    <row r="161" spans="1:9" ht="26.25" hidden="1" customHeight="1">
      <c r="A161" s="215">
        <v>239201</v>
      </c>
      <c r="B161" s="207" t="s">
        <v>1067</v>
      </c>
      <c r="C161" s="171">
        <v>43308</v>
      </c>
      <c r="D161" s="172" t="s">
        <v>834</v>
      </c>
      <c r="E161" s="172">
        <v>0</v>
      </c>
      <c r="F161" s="173">
        <v>1750</v>
      </c>
      <c r="G161" s="173">
        <f t="shared" si="6"/>
        <v>1750</v>
      </c>
      <c r="H161" s="174">
        <v>23.72</v>
      </c>
      <c r="I161" s="175">
        <f t="shared" si="7"/>
        <v>41510</v>
      </c>
    </row>
    <row r="162" spans="1:9" ht="26.25" hidden="1" customHeight="1">
      <c r="A162" s="215">
        <v>239201</v>
      </c>
      <c r="B162" s="207" t="s">
        <v>1067</v>
      </c>
      <c r="C162" s="171">
        <v>45217</v>
      </c>
      <c r="D162" s="172" t="s">
        <v>834</v>
      </c>
      <c r="E162" s="172">
        <v>378</v>
      </c>
      <c r="F162" s="173">
        <v>0</v>
      </c>
      <c r="G162" s="173">
        <f t="shared" si="6"/>
        <v>378</v>
      </c>
      <c r="H162" s="174">
        <v>29.45</v>
      </c>
      <c r="I162" s="175">
        <f t="shared" si="7"/>
        <v>11132.1</v>
      </c>
    </row>
    <row r="163" spans="1:9" ht="26.25" hidden="1" customHeight="1">
      <c r="A163" s="215">
        <v>239201</v>
      </c>
      <c r="B163" s="207" t="s">
        <v>1067</v>
      </c>
      <c r="C163" s="171">
        <v>45217</v>
      </c>
      <c r="D163" s="172" t="s">
        <v>835</v>
      </c>
      <c r="E163" s="172">
        <v>230</v>
      </c>
      <c r="F163" s="173">
        <v>0</v>
      </c>
      <c r="G163" s="173">
        <f t="shared" si="6"/>
        <v>230</v>
      </c>
      <c r="H163" s="174">
        <v>29.45</v>
      </c>
      <c r="I163" s="175">
        <f t="shared" si="7"/>
        <v>6773.5</v>
      </c>
    </row>
    <row r="164" spans="1:9" ht="26.25" hidden="1" customHeight="1">
      <c r="A164" s="215">
        <v>239201</v>
      </c>
      <c r="B164" s="207" t="s">
        <v>1067</v>
      </c>
      <c r="C164" s="171">
        <v>43099</v>
      </c>
      <c r="D164" s="172" t="s">
        <v>1295</v>
      </c>
      <c r="E164" s="172">
        <v>0</v>
      </c>
      <c r="F164" s="173">
        <v>0</v>
      </c>
      <c r="G164" s="173">
        <f t="shared" si="6"/>
        <v>0</v>
      </c>
      <c r="H164" s="174">
        <v>260</v>
      </c>
      <c r="I164" s="175">
        <f t="shared" si="7"/>
        <v>0</v>
      </c>
    </row>
    <row r="165" spans="1:9" ht="26.25" hidden="1" customHeight="1">
      <c r="A165" s="215">
        <v>239201</v>
      </c>
      <c r="B165" s="207" t="s">
        <v>1067</v>
      </c>
      <c r="C165" s="171">
        <v>43099</v>
      </c>
      <c r="D165" s="172" t="s">
        <v>837</v>
      </c>
      <c r="E165" s="172">
        <v>989</v>
      </c>
      <c r="F165" s="173">
        <v>0</v>
      </c>
      <c r="G165" s="173">
        <f t="shared" si="6"/>
        <v>989</v>
      </c>
      <c r="H165" s="174">
        <v>23.72</v>
      </c>
      <c r="I165" s="175">
        <f t="shared" si="7"/>
        <v>23459.079999999998</v>
      </c>
    </row>
    <row r="166" spans="1:9" ht="26.25" hidden="1" customHeight="1">
      <c r="A166" s="215">
        <v>239201</v>
      </c>
      <c r="B166" s="207" t="s">
        <v>1067</v>
      </c>
      <c r="C166" s="171">
        <v>43099</v>
      </c>
      <c r="D166" s="172" t="s">
        <v>838</v>
      </c>
      <c r="E166" s="172">
        <v>650</v>
      </c>
      <c r="F166" s="173">
        <v>18300</v>
      </c>
      <c r="G166" s="173">
        <f t="shared" si="6"/>
        <v>18950</v>
      </c>
      <c r="H166" s="174">
        <v>6.88</v>
      </c>
      <c r="I166" s="175">
        <f t="shared" si="7"/>
        <v>130376</v>
      </c>
    </row>
    <row r="167" spans="1:9" ht="26.25" hidden="1" customHeight="1">
      <c r="A167" s="215">
        <v>239201</v>
      </c>
      <c r="B167" s="207" t="s">
        <v>839</v>
      </c>
      <c r="C167" s="171">
        <v>43099</v>
      </c>
      <c r="D167" s="172" t="s">
        <v>840</v>
      </c>
      <c r="E167" s="172">
        <v>0</v>
      </c>
      <c r="F167" s="173">
        <v>79</v>
      </c>
      <c r="G167" s="173">
        <f t="shared" si="6"/>
        <v>79</v>
      </c>
      <c r="H167" s="174">
        <v>2.14</v>
      </c>
      <c r="I167" s="175">
        <f t="shared" si="7"/>
        <v>169.06</v>
      </c>
    </row>
    <row r="168" spans="1:9" ht="26.25" hidden="1" customHeight="1">
      <c r="A168" s="215">
        <v>239201</v>
      </c>
      <c r="B168" s="207" t="s">
        <v>841</v>
      </c>
      <c r="C168" s="171">
        <v>43099</v>
      </c>
      <c r="D168" s="172" t="s">
        <v>842</v>
      </c>
      <c r="E168" s="172">
        <v>91</v>
      </c>
      <c r="F168" s="173">
        <v>80</v>
      </c>
      <c r="G168" s="173">
        <f t="shared" si="6"/>
        <v>171</v>
      </c>
      <c r="H168" s="174">
        <v>37.299999999999997</v>
      </c>
      <c r="I168" s="175">
        <f t="shared" si="7"/>
        <v>6378.2999999999993</v>
      </c>
    </row>
    <row r="169" spans="1:9" ht="26.25" hidden="1" customHeight="1">
      <c r="A169" s="215" t="s">
        <v>836</v>
      </c>
      <c r="B169" s="209" t="s">
        <v>843</v>
      </c>
      <c r="C169" s="183">
        <v>45359</v>
      </c>
      <c r="D169" s="184" t="s">
        <v>844</v>
      </c>
      <c r="E169" s="172">
        <v>0</v>
      </c>
      <c r="F169" s="173">
        <v>12</v>
      </c>
      <c r="G169" s="173">
        <f t="shared" si="6"/>
        <v>12</v>
      </c>
      <c r="H169" s="185">
        <v>449.9896</v>
      </c>
      <c r="I169" s="175">
        <f t="shared" si="7"/>
        <v>5399.8752000000004</v>
      </c>
    </row>
    <row r="170" spans="1:9" ht="26.25" hidden="1" customHeight="1">
      <c r="A170" s="215" t="s">
        <v>836</v>
      </c>
      <c r="B170" s="209" t="s">
        <v>845</v>
      </c>
      <c r="C170" s="183">
        <v>45359</v>
      </c>
      <c r="D170" s="184" t="s">
        <v>846</v>
      </c>
      <c r="E170" s="172">
        <v>0</v>
      </c>
      <c r="F170" s="173">
        <v>12</v>
      </c>
      <c r="G170" s="173">
        <f t="shared" si="6"/>
        <v>12</v>
      </c>
      <c r="H170" s="185">
        <v>449.99</v>
      </c>
      <c r="I170" s="175">
        <f t="shared" si="7"/>
        <v>5399.88</v>
      </c>
    </row>
    <row r="171" spans="1:9" ht="26.25" hidden="1" customHeight="1">
      <c r="A171" s="215" t="s">
        <v>836</v>
      </c>
      <c r="B171" s="209" t="s">
        <v>847</v>
      </c>
      <c r="C171" s="183">
        <v>45359</v>
      </c>
      <c r="D171" s="184" t="s">
        <v>848</v>
      </c>
      <c r="E171" s="172">
        <v>0</v>
      </c>
      <c r="F171" s="173">
        <v>5</v>
      </c>
      <c r="G171" s="173">
        <f t="shared" si="6"/>
        <v>5</v>
      </c>
      <c r="H171" s="185">
        <v>5801.1750000000002</v>
      </c>
      <c r="I171" s="175">
        <f t="shared" si="7"/>
        <v>29005.875</v>
      </c>
    </row>
    <row r="172" spans="1:9" ht="26.25" hidden="1" customHeight="1">
      <c r="A172" s="215">
        <v>239201</v>
      </c>
      <c r="B172" s="209" t="s">
        <v>843</v>
      </c>
      <c r="C172" s="183">
        <v>45359</v>
      </c>
      <c r="D172" s="184" t="s">
        <v>849</v>
      </c>
      <c r="E172" s="172">
        <v>0</v>
      </c>
      <c r="F172" s="173">
        <v>8</v>
      </c>
      <c r="G172" s="173">
        <f t="shared" si="6"/>
        <v>8</v>
      </c>
      <c r="H172" s="186">
        <v>5849.9916000000003</v>
      </c>
      <c r="I172" s="175">
        <f t="shared" si="7"/>
        <v>46799.932800000002</v>
      </c>
    </row>
    <row r="173" spans="1:9" ht="26.25" hidden="1" customHeight="1">
      <c r="A173" s="215"/>
      <c r="B173" s="207" t="s">
        <v>1296</v>
      </c>
      <c r="C173" s="171">
        <v>45632</v>
      </c>
      <c r="D173" s="172" t="s">
        <v>1297</v>
      </c>
      <c r="E173" s="172">
        <v>90</v>
      </c>
      <c r="F173" s="173">
        <v>0</v>
      </c>
      <c r="G173" s="173">
        <f t="shared" si="6"/>
        <v>90</v>
      </c>
      <c r="H173" s="174">
        <v>180</v>
      </c>
      <c r="I173" s="175">
        <f t="shared" si="7"/>
        <v>16200</v>
      </c>
    </row>
    <row r="174" spans="1:9" ht="26.25" hidden="1" customHeight="1">
      <c r="A174" s="215">
        <v>239201</v>
      </c>
      <c r="B174" s="207" t="s">
        <v>576</v>
      </c>
      <c r="C174" s="171">
        <v>43099</v>
      </c>
      <c r="D174" s="172" t="s">
        <v>854</v>
      </c>
      <c r="E174" s="172">
        <v>30</v>
      </c>
      <c r="F174" s="173">
        <v>0</v>
      </c>
      <c r="G174" s="173">
        <f t="shared" si="6"/>
        <v>30</v>
      </c>
      <c r="H174" s="174">
        <v>24.6</v>
      </c>
      <c r="I174" s="175">
        <f t="shared" si="7"/>
        <v>738</v>
      </c>
    </row>
    <row r="175" spans="1:9" ht="26.25" hidden="1" customHeight="1">
      <c r="A175" s="215">
        <v>239201</v>
      </c>
      <c r="B175" s="207" t="s">
        <v>855</v>
      </c>
      <c r="C175" s="171">
        <v>45209</v>
      </c>
      <c r="D175" s="172" t="s">
        <v>856</v>
      </c>
      <c r="E175" s="172">
        <v>59</v>
      </c>
      <c r="F175" s="173">
        <v>170</v>
      </c>
      <c r="G175" s="173">
        <f t="shared" si="6"/>
        <v>229</v>
      </c>
      <c r="H175" s="174">
        <v>27.14</v>
      </c>
      <c r="I175" s="175">
        <f t="shared" si="7"/>
        <v>6215.06</v>
      </c>
    </row>
    <row r="176" spans="1:9" ht="26.25" hidden="1" customHeight="1">
      <c r="A176" s="215">
        <v>239201</v>
      </c>
      <c r="B176" s="207" t="s">
        <v>855</v>
      </c>
      <c r="C176" s="171">
        <v>45209</v>
      </c>
      <c r="D176" s="172" t="s">
        <v>857</v>
      </c>
      <c r="E176" s="172">
        <v>2</v>
      </c>
      <c r="F176" s="173">
        <v>100</v>
      </c>
      <c r="G176" s="173">
        <f t="shared" si="6"/>
        <v>102</v>
      </c>
      <c r="H176" s="174">
        <v>27.14</v>
      </c>
      <c r="I176" s="175">
        <f t="shared" si="7"/>
        <v>2768.28</v>
      </c>
    </row>
    <row r="177" spans="1:9" ht="26.25" hidden="1" customHeight="1">
      <c r="A177" s="215">
        <v>239201</v>
      </c>
      <c r="B177" s="207" t="s">
        <v>855</v>
      </c>
      <c r="C177" s="171">
        <v>43099</v>
      </c>
      <c r="D177" s="172" t="s">
        <v>858</v>
      </c>
      <c r="E177" s="172">
        <v>82</v>
      </c>
      <c r="F177" s="173">
        <v>0</v>
      </c>
      <c r="G177" s="173">
        <f t="shared" si="6"/>
        <v>82</v>
      </c>
      <c r="H177" s="174">
        <v>24.6</v>
      </c>
      <c r="I177" s="175">
        <f t="shared" si="7"/>
        <v>2017.2</v>
      </c>
    </row>
    <row r="178" spans="1:9" ht="26.25" hidden="1" customHeight="1">
      <c r="A178" s="215">
        <v>239201</v>
      </c>
      <c r="B178" s="207" t="s">
        <v>855</v>
      </c>
      <c r="C178" s="171">
        <v>43099</v>
      </c>
      <c r="D178" s="172" t="s">
        <v>861</v>
      </c>
      <c r="E178" s="172">
        <v>15</v>
      </c>
      <c r="F178" s="173">
        <v>107</v>
      </c>
      <c r="G178" s="173">
        <f t="shared" si="6"/>
        <v>122</v>
      </c>
      <c r="H178" s="174">
        <v>1475</v>
      </c>
      <c r="I178" s="175">
        <f t="shared" si="7"/>
        <v>179950</v>
      </c>
    </row>
    <row r="179" spans="1:9" ht="26.25" hidden="1" customHeight="1">
      <c r="A179" s="215">
        <v>239201</v>
      </c>
      <c r="B179" s="207" t="s">
        <v>864</v>
      </c>
      <c r="C179" s="171">
        <v>45203</v>
      </c>
      <c r="D179" s="172" t="s">
        <v>865</v>
      </c>
      <c r="E179" s="172">
        <v>87</v>
      </c>
      <c r="F179" s="173">
        <v>82</v>
      </c>
      <c r="G179" s="173">
        <f t="shared" si="6"/>
        <v>169</v>
      </c>
      <c r="H179" s="174">
        <v>23</v>
      </c>
      <c r="I179" s="175">
        <f t="shared" si="7"/>
        <v>3887</v>
      </c>
    </row>
    <row r="180" spans="1:9" ht="26.25" hidden="1" customHeight="1">
      <c r="A180" s="215" t="s">
        <v>1243</v>
      </c>
      <c r="B180" s="207" t="s">
        <v>1298</v>
      </c>
      <c r="C180" s="171" t="s">
        <v>661</v>
      </c>
      <c r="D180" s="172" t="s">
        <v>1299</v>
      </c>
      <c r="E180" s="172">
        <v>0</v>
      </c>
      <c r="F180" s="173">
        <v>18</v>
      </c>
      <c r="G180" s="173">
        <f t="shared" si="6"/>
        <v>18</v>
      </c>
      <c r="H180" s="180">
        <v>3090.42</v>
      </c>
      <c r="I180" s="175">
        <f t="shared" si="7"/>
        <v>55627.56</v>
      </c>
    </row>
    <row r="181" spans="1:9" ht="26.25" hidden="1" customHeight="1">
      <c r="A181" s="215">
        <v>239201</v>
      </c>
      <c r="B181" s="207" t="s">
        <v>268</v>
      </c>
      <c r="C181" s="171">
        <v>43646</v>
      </c>
      <c r="D181" s="172" t="s">
        <v>866</v>
      </c>
      <c r="E181" s="172">
        <v>2</v>
      </c>
      <c r="F181" s="173">
        <v>0</v>
      </c>
      <c r="G181" s="173">
        <f t="shared" si="6"/>
        <v>2</v>
      </c>
      <c r="H181" s="174">
        <v>4344.76</v>
      </c>
      <c r="I181" s="175">
        <f t="shared" si="7"/>
        <v>8689.52</v>
      </c>
    </row>
    <row r="182" spans="1:9" ht="26.25" hidden="1" customHeight="1">
      <c r="A182" s="215">
        <v>239201</v>
      </c>
      <c r="B182" s="207" t="s">
        <v>1300</v>
      </c>
      <c r="C182" s="171">
        <v>44965</v>
      </c>
      <c r="D182" s="172" t="s">
        <v>1301</v>
      </c>
      <c r="E182" s="172">
        <v>0</v>
      </c>
      <c r="F182" s="173">
        <v>0</v>
      </c>
      <c r="G182" s="173">
        <f t="shared" si="6"/>
        <v>0</v>
      </c>
      <c r="H182" s="174">
        <v>88.41</v>
      </c>
      <c r="I182" s="175">
        <f t="shared" si="7"/>
        <v>0</v>
      </c>
    </row>
    <row r="183" spans="1:9" ht="26.25" hidden="1" customHeight="1">
      <c r="A183" s="215" t="s">
        <v>569</v>
      </c>
      <c r="B183" s="207" t="s">
        <v>873</v>
      </c>
      <c r="C183" s="171">
        <v>45209</v>
      </c>
      <c r="D183" s="172" t="s">
        <v>874</v>
      </c>
      <c r="E183" s="172">
        <v>192</v>
      </c>
      <c r="F183" s="173">
        <v>250</v>
      </c>
      <c r="G183" s="173">
        <f t="shared" ref="G183:G246" si="8">+E183+F183</f>
        <v>442</v>
      </c>
      <c r="H183" s="174">
        <v>23.6</v>
      </c>
      <c r="I183" s="175">
        <f t="shared" si="7"/>
        <v>10431.200000000001</v>
      </c>
    </row>
    <row r="184" spans="1:9" ht="26.25" hidden="1" customHeight="1">
      <c r="A184" s="215">
        <v>239201</v>
      </c>
      <c r="B184" s="207" t="s">
        <v>887</v>
      </c>
      <c r="C184" s="171">
        <v>43099</v>
      </c>
      <c r="D184" s="172" t="s">
        <v>888</v>
      </c>
      <c r="E184" s="172">
        <v>642</v>
      </c>
      <c r="F184" s="173">
        <v>0</v>
      </c>
      <c r="G184" s="173">
        <f t="shared" si="8"/>
        <v>642</v>
      </c>
      <c r="H184" s="174">
        <v>0.55000000000000004</v>
      </c>
      <c r="I184" s="175">
        <f t="shared" si="7"/>
        <v>353.1</v>
      </c>
    </row>
    <row r="185" spans="1:9" ht="26.25" hidden="1" customHeight="1">
      <c r="A185" s="215">
        <v>239201</v>
      </c>
      <c r="B185" s="207" t="s">
        <v>889</v>
      </c>
      <c r="C185" s="171">
        <v>43099</v>
      </c>
      <c r="D185" s="172" t="s">
        <v>890</v>
      </c>
      <c r="E185" s="172">
        <v>16719</v>
      </c>
      <c r="F185" s="173">
        <v>0</v>
      </c>
      <c r="G185" s="173">
        <f t="shared" si="8"/>
        <v>16719</v>
      </c>
      <c r="H185" s="174">
        <v>0.65</v>
      </c>
      <c r="I185" s="175">
        <f t="shared" si="7"/>
        <v>10867.35</v>
      </c>
    </row>
    <row r="186" spans="1:9" ht="26.25" hidden="1" customHeight="1">
      <c r="A186" s="215" t="s">
        <v>569</v>
      </c>
      <c r="B186" s="207" t="s">
        <v>889</v>
      </c>
      <c r="C186" s="171">
        <v>43099</v>
      </c>
      <c r="D186" s="172" t="s">
        <v>891</v>
      </c>
      <c r="E186" s="172">
        <v>5738</v>
      </c>
      <c r="F186" s="173">
        <v>0</v>
      </c>
      <c r="G186" s="173">
        <f t="shared" si="8"/>
        <v>5738</v>
      </c>
      <c r="H186" s="174">
        <v>3.17</v>
      </c>
      <c r="I186" s="175">
        <f t="shared" si="7"/>
        <v>18189.46</v>
      </c>
    </row>
    <row r="187" spans="1:9" ht="26.25" hidden="1" customHeight="1">
      <c r="A187" s="216"/>
      <c r="B187" s="210" t="s">
        <v>892</v>
      </c>
      <c r="C187" s="190" t="s">
        <v>894</v>
      </c>
      <c r="D187" s="195" t="s">
        <v>1302</v>
      </c>
      <c r="E187" s="172">
        <v>0</v>
      </c>
      <c r="F187" s="192">
        <v>18</v>
      </c>
      <c r="G187" s="173">
        <f t="shared" si="8"/>
        <v>18</v>
      </c>
      <c r="H187" s="174">
        <v>3793.7</v>
      </c>
      <c r="I187" s="175">
        <f t="shared" si="7"/>
        <v>68286.599999999991</v>
      </c>
    </row>
    <row r="188" spans="1:9" ht="26.25" hidden="1" customHeight="1">
      <c r="A188" s="216"/>
      <c r="B188" s="210" t="s">
        <v>892</v>
      </c>
      <c r="C188" s="190" t="s">
        <v>894</v>
      </c>
      <c r="D188" s="195" t="s">
        <v>895</v>
      </c>
      <c r="E188" s="172">
        <v>0</v>
      </c>
      <c r="F188" s="192">
        <v>6</v>
      </c>
      <c r="G188" s="173">
        <f t="shared" si="8"/>
        <v>6</v>
      </c>
      <c r="H188" s="174">
        <v>4643.58</v>
      </c>
      <c r="I188" s="175">
        <f t="shared" si="7"/>
        <v>27861.48</v>
      </c>
    </row>
    <row r="189" spans="1:9" ht="31.5" hidden="1" customHeight="1">
      <c r="A189" s="216"/>
      <c r="B189" s="210" t="s">
        <v>892</v>
      </c>
      <c r="C189" s="190" t="s">
        <v>894</v>
      </c>
      <c r="D189" s="195" t="s">
        <v>1303</v>
      </c>
      <c r="E189" s="172">
        <v>0</v>
      </c>
      <c r="F189" s="192">
        <v>40</v>
      </c>
      <c r="G189" s="173">
        <f t="shared" si="8"/>
        <v>40</v>
      </c>
      <c r="H189" s="174">
        <v>1635.48</v>
      </c>
      <c r="I189" s="175">
        <f t="shared" si="7"/>
        <v>65419.199999999997</v>
      </c>
    </row>
    <row r="190" spans="1:9" ht="26.25" hidden="1" customHeight="1">
      <c r="A190" s="215">
        <v>239201</v>
      </c>
      <c r="B190" s="207" t="s">
        <v>896</v>
      </c>
      <c r="C190" s="171">
        <v>45446</v>
      </c>
      <c r="D190" s="172" t="s">
        <v>897</v>
      </c>
      <c r="E190" s="172">
        <v>624</v>
      </c>
      <c r="F190" s="173">
        <v>11544</v>
      </c>
      <c r="G190" s="173">
        <f t="shared" si="8"/>
        <v>12168</v>
      </c>
      <c r="H190" s="174">
        <v>5.25</v>
      </c>
      <c r="I190" s="175">
        <f t="shared" si="7"/>
        <v>63882</v>
      </c>
    </row>
    <row r="191" spans="1:9" ht="26.25" hidden="1" customHeight="1">
      <c r="A191" s="215">
        <v>239201</v>
      </c>
      <c r="B191" s="207" t="s">
        <v>898</v>
      </c>
      <c r="C191" s="171">
        <v>45209</v>
      </c>
      <c r="D191" s="172" t="s">
        <v>900</v>
      </c>
      <c r="E191" s="172">
        <v>672</v>
      </c>
      <c r="F191" s="173">
        <v>336</v>
      </c>
      <c r="G191" s="173">
        <f t="shared" si="8"/>
        <v>1008</v>
      </c>
      <c r="H191" s="174">
        <v>5.43</v>
      </c>
      <c r="I191" s="175">
        <f t="shared" si="7"/>
        <v>5473.44</v>
      </c>
    </row>
    <row r="192" spans="1:9" ht="26.25" hidden="1" customHeight="1">
      <c r="A192" s="215">
        <v>239201</v>
      </c>
      <c r="B192" s="207" t="s">
        <v>901</v>
      </c>
      <c r="C192" s="171">
        <v>45280</v>
      </c>
      <c r="D192" s="172" t="s">
        <v>902</v>
      </c>
      <c r="E192" s="172">
        <v>852</v>
      </c>
      <c r="F192" s="173">
        <v>7764</v>
      </c>
      <c r="G192" s="173">
        <f t="shared" si="8"/>
        <v>8616</v>
      </c>
      <c r="H192" s="174">
        <v>2.74</v>
      </c>
      <c r="I192" s="175">
        <f t="shared" si="7"/>
        <v>23607.84</v>
      </c>
    </row>
    <row r="193" spans="1:9" ht="26.25" hidden="1" customHeight="1">
      <c r="A193" s="215" t="s">
        <v>569</v>
      </c>
      <c r="B193" s="207" t="s">
        <v>901</v>
      </c>
      <c r="C193" s="171">
        <v>45469</v>
      </c>
      <c r="D193" s="172" t="s">
        <v>903</v>
      </c>
      <c r="E193" s="172">
        <v>0</v>
      </c>
      <c r="F193" s="173">
        <v>150</v>
      </c>
      <c r="G193" s="173">
        <f t="shared" si="8"/>
        <v>150</v>
      </c>
      <c r="H193" s="174">
        <v>90</v>
      </c>
      <c r="I193" s="175">
        <f t="shared" si="7"/>
        <v>13500</v>
      </c>
    </row>
    <row r="194" spans="1:9" ht="26.25" hidden="1" customHeight="1">
      <c r="A194" s="215" t="s">
        <v>569</v>
      </c>
      <c r="B194" s="207" t="s">
        <v>901</v>
      </c>
      <c r="C194" s="171">
        <v>45030</v>
      </c>
      <c r="D194" s="172" t="s">
        <v>904</v>
      </c>
      <c r="E194" s="172">
        <v>0</v>
      </c>
      <c r="F194" s="173">
        <v>1316</v>
      </c>
      <c r="G194" s="173">
        <f t="shared" si="8"/>
        <v>1316</v>
      </c>
      <c r="H194" s="174">
        <v>87</v>
      </c>
      <c r="I194" s="175">
        <f t="shared" si="7"/>
        <v>114492</v>
      </c>
    </row>
    <row r="195" spans="1:9" ht="26.25" hidden="1" customHeight="1">
      <c r="A195" s="215" t="s">
        <v>569</v>
      </c>
      <c r="B195" s="207" t="s">
        <v>905</v>
      </c>
      <c r="C195" s="171">
        <v>45198</v>
      </c>
      <c r="D195" s="172" t="s">
        <v>906</v>
      </c>
      <c r="E195" s="172">
        <v>0</v>
      </c>
      <c r="F195" s="173">
        <v>2000</v>
      </c>
      <c r="G195" s="173">
        <f t="shared" si="8"/>
        <v>2000</v>
      </c>
      <c r="H195" s="174">
        <v>60</v>
      </c>
      <c r="I195" s="175">
        <f t="shared" si="7"/>
        <v>120000</v>
      </c>
    </row>
    <row r="196" spans="1:9" ht="26.25" hidden="1" customHeight="1">
      <c r="A196" s="215">
        <v>239201</v>
      </c>
      <c r="B196" s="207" t="s">
        <v>901</v>
      </c>
      <c r="C196" s="171">
        <v>45469</v>
      </c>
      <c r="D196" s="172" t="s">
        <v>907</v>
      </c>
      <c r="E196" s="172">
        <v>0</v>
      </c>
      <c r="F196" s="173">
        <v>2000</v>
      </c>
      <c r="G196" s="173">
        <f t="shared" si="8"/>
        <v>2000</v>
      </c>
      <c r="H196" s="174">
        <v>55</v>
      </c>
      <c r="I196" s="175">
        <f t="shared" si="7"/>
        <v>110000</v>
      </c>
    </row>
    <row r="197" spans="1:9" ht="26.25" hidden="1" customHeight="1">
      <c r="A197" s="215">
        <v>239201</v>
      </c>
      <c r="B197" s="207" t="s">
        <v>912</v>
      </c>
      <c r="C197" s="171">
        <v>45280</v>
      </c>
      <c r="D197" s="172" t="s">
        <v>913</v>
      </c>
      <c r="E197" s="172">
        <v>348</v>
      </c>
      <c r="F197" s="173">
        <v>956</v>
      </c>
      <c r="G197" s="173">
        <f t="shared" si="8"/>
        <v>1304</v>
      </c>
      <c r="H197" s="187">
        <v>18.63</v>
      </c>
      <c r="I197" s="175">
        <f t="shared" si="7"/>
        <v>24293.52</v>
      </c>
    </row>
    <row r="198" spans="1:9" ht="26.25" hidden="1" customHeight="1">
      <c r="A198" s="215">
        <v>239201</v>
      </c>
      <c r="B198" s="207" t="s">
        <v>912</v>
      </c>
      <c r="C198" s="171">
        <v>43099</v>
      </c>
      <c r="D198" s="172" t="s">
        <v>915</v>
      </c>
      <c r="E198" s="172">
        <v>1882</v>
      </c>
      <c r="F198" s="173">
        <v>0</v>
      </c>
      <c r="G198" s="173">
        <f t="shared" si="8"/>
        <v>1882</v>
      </c>
      <c r="H198" s="174">
        <v>22</v>
      </c>
      <c r="I198" s="175">
        <f t="shared" si="7"/>
        <v>41404</v>
      </c>
    </row>
    <row r="199" spans="1:9" ht="26.25" hidden="1" customHeight="1">
      <c r="A199" s="215">
        <v>239201</v>
      </c>
      <c r="B199" s="207" t="s">
        <v>912</v>
      </c>
      <c r="C199" s="171">
        <v>45203</v>
      </c>
      <c r="D199" s="172" t="s">
        <v>916</v>
      </c>
      <c r="E199" s="172">
        <v>293</v>
      </c>
      <c r="F199" s="173">
        <v>1800</v>
      </c>
      <c r="G199" s="173">
        <f t="shared" si="8"/>
        <v>2093</v>
      </c>
      <c r="H199" s="174">
        <v>36</v>
      </c>
      <c r="I199" s="175">
        <f t="shared" si="7"/>
        <v>75348</v>
      </c>
    </row>
    <row r="200" spans="1:9" ht="26.25" hidden="1" customHeight="1">
      <c r="A200" s="215" t="s">
        <v>422</v>
      </c>
      <c r="B200" s="207" t="s">
        <v>1304</v>
      </c>
      <c r="C200" s="171">
        <v>43830</v>
      </c>
      <c r="D200" s="172" t="s">
        <v>1305</v>
      </c>
      <c r="E200" s="172">
        <v>13</v>
      </c>
      <c r="F200" s="173">
        <v>0</v>
      </c>
      <c r="G200" s="173">
        <f t="shared" si="8"/>
        <v>13</v>
      </c>
      <c r="H200" s="174">
        <v>66.83</v>
      </c>
      <c r="I200" s="175">
        <f t="shared" si="7"/>
        <v>868.79</v>
      </c>
    </row>
    <row r="201" spans="1:9" ht="26.25" hidden="1" customHeight="1">
      <c r="A201" s="215" t="s">
        <v>569</v>
      </c>
      <c r="B201" s="207" t="s">
        <v>919</v>
      </c>
      <c r="C201" s="171">
        <v>43099</v>
      </c>
      <c r="D201" s="172" t="s">
        <v>920</v>
      </c>
      <c r="E201" s="172">
        <v>49</v>
      </c>
      <c r="F201" s="173">
        <v>0</v>
      </c>
      <c r="G201" s="173">
        <f t="shared" si="8"/>
        <v>49</v>
      </c>
      <c r="H201" s="174">
        <v>23</v>
      </c>
      <c r="I201" s="175">
        <f t="shared" si="7"/>
        <v>1127</v>
      </c>
    </row>
    <row r="202" spans="1:9" ht="26.25" hidden="1" customHeight="1">
      <c r="A202" s="216" t="s">
        <v>422</v>
      </c>
      <c r="B202" s="210" t="s">
        <v>1284</v>
      </c>
      <c r="C202" s="190">
        <v>44907</v>
      </c>
      <c r="D202" s="191" t="s">
        <v>938</v>
      </c>
      <c r="E202" s="191">
        <v>0</v>
      </c>
      <c r="F202" s="192">
        <v>464</v>
      </c>
      <c r="G202" s="173">
        <f t="shared" si="8"/>
        <v>464</v>
      </c>
      <c r="H202" s="174">
        <v>527.17999999999995</v>
      </c>
      <c r="I202" s="175">
        <f t="shared" ref="I202:I265" si="9">G202*H202</f>
        <v>244611.52</v>
      </c>
    </row>
    <row r="203" spans="1:9" ht="26.25" hidden="1" customHeight="1">
      <c r="A203" s="215" t="s">
        <v>1243</v>
      </c>
      <c r="B203" s="210" t="s">
        <v>1306</v>
      </c>
      <c r="C203" s="190" t="s">
        <v>1241</v>
      </c>
      <c r="D203" s="195" t="s">
        <v>1307</v>
      </c>
      <c r="E203" s="172">
        <v>0</v>
      </c>
      <c r="F203" s="192">
        <v>2</v>
      </c>
      <c r="G203" s="173">
        <f t="shared" si="8"/>
        <v>2</v>
      </c>
      <c r="H203" s="174">
        <v>1045.48</v>
      </c>
      <c r="I203" s="175">
        <f t="shared" si="9"/>
        <v>2090.96</v>
      </c>
    </row>
    <row r="204" spans="1:9" ht="26.25" hidden="1" customHeight="1">
      <c r="A204" s="215">
        <v>239201</v>
      </c>
      <c r="B204" s="207" t="s">
        <v>939</v>
      </c>
      <c r="C204" s="171">
        <v>45469</v>
      </c>
      <c r="D204" s="172" t="s">
        <v>940</v>
      </c>
      <c r="E204" s="172">
        <v>0</v>
      </c>
      <c r="F204" s="173">
        <v>136</v>
      </c>
      <c r="G204" s="173">
        <f t="shared" si="8"/>
        <v>136</v>
      </c>
      <c r="H204" s="174">
        <v>129.80000000000001</v>
      </c>
      <c r="I204" s="175">
        <f t="shared" si="9"/>
        <v>17652.800000000003</v>
      </c>
    </row>
    <row r="205" spans="1:9" ht="26.25" hidden="1" customHeight="1">
      <c r="A205" s="215">
        <v>239201</v>
      </c>
      <c r="B205" s="207" t="s">
        <v>939</v>
      </c>
      <c r="C205" s="171">
        <v>45198</v>
      </c>
      <c r="D205" s="172" t="s">
        <v>941</v>
      </c>
      <c r="E205" s="172">
        <v>0</v>
      </c>
      <c r="F205" s="173">
        <v>44</v>
      </c>
      <c r="G205" s="173">
        <f t="shared" si="8"/>
        <v>44</v>
      </c>
      <c r="H205" s="174">
        <v>12.98</v>
      </c>
      <c r="I205" s="175">
        <f t="shared" si="9"/>
        <v>571.12</v>
      </c>
    </row>
    <row r="206" spans="1:9" ht="26.25" hidden="1" customHeight="1">
      <c r="A206" s="215">
        <v>239201</v>
      </c>
      <c r="B206" s="210" t="s">
        <v>939</v>
      </c>
      <c r="C206" s="190">
        <v>44673</v>
      </c>
      <c r="D206" s="191" t="s">
        <v>942</v>
      </c>
      <c r="E206" s="191">
        <v>105</v>
      </c>
      <c r="F206" s="173">
        <v>0</v>
      </c>
      <c r="G206" s="173">
        <f t="shared" si="8"/>
        <v>105</v>
      </c>
      <c r="H206" s="174">
        <v>24</v>
      </c>
      <c r="I206" s="175">
        <f t="shared" si="9"/>
        <v>2520</v>
      </c>
    </row>
    <row r="207" spans="1:9" ht="26.25" hidden="1" customHeight="1">
      <c r="A207" s="215">
        <v>239201</v>
      </c>
      <c r="B207" s="207" t="s">
        <v>939</v>
      </c>
      <c r="C207" s="171">
        <v>44673</v>
      </c>
      <c r="D207" s="172" t="s">
        <v>943</v>
      </c>
      <c r="E207" s="172">
        <v>56</v>
      </c>
      <c r="F207" s="173">
        <v>0</v>
      </c>
      <c r="G207" s="173">
        <f t="shared" si="8"/>
        <v>56</v>
      </c>
      <c r="H207" s="174">
        <v>24</v>
      </c>
      <c r="I207" s="175">
        <f t="shared" si="9"/>
        <v>1344</v>
      </c>
    </row>
    <row r="208" spans="1:9" ht="26.25" hidden="1" customHeight="1">
      <c r="A208" s="215">
        <v>239201</v>
      </c>
      <c r="B208" s="207" t="s">
        <v>939</v>
      </c>
      <c r="C208" s="171">
        <v>44673</v>
      </c>
      <c r="D208" s="172" t="s">
        <v>944</v>
      </c>
      <c r="E208" s="172">
        <v>34</v>
      </c>
      <c r="F208" s="173">
        <v>0</v>
      </c>
      <c r="G208" s="173">
        <f t="shared" si="8"/>
        <v>34</v>
      </c>
      <c r="H208" s="174">
        <v>24</v>
      </c>
      <c r="I208" s="175">
        <f t="shared" si="9"/>
        <v>816</v>
      </c>
    </row>
    <row r="209" spans="1:9" ht="26.25" hidden="1" customHeight="1">
      <c r="A209" s="215">
        <v>239201</v>
      </c>
      <c r="B209" s="207" t="s">
        <v>945</v>
      </c>
      <c r="C209" s="171">
        <v>45280</v>
      </c>
      <c r="D209" s="172" t="s">
        <v>946</v>
      </c>
      <c r="E209" s="172">
        <v>0</v>
      </c>
      <c r="F209" s="173">
        <v>672</v>
      </c>
      <c r="G209" s="173">
        <f t="shared" si="8"/>
        <v>672</v>
      </c>
      <c r="H209" s="174">
        <v>12.85</v>
      </c>
      <c r="I209" s="175">
        <f t="shared" si="9"/>
        <v>8635.1999999999989</v>
      </c>
    </row>
    <row r="210" spans="1:9" ht="26.25" hidden="1" customHeight="1">
      <c r="A210" s="215">
        <v>239201</v>
      </c>
      <c r="B210" s="207" t="s">
        <v>939</v>
      </c>
      <c r="C210" s="171">
        <v>45280</v>
      </c>
      <c r="D210" s="172" t="s">
        <v>947</v>
      </c>
      <c r="E210" s="172">
        <v>0</v>
      </c>
      <c r="F210" s="173">
        <v>252</v>
      </c>
      <c r="G210" s="173">
        <f t="shared" si="8"/>
        <v>252</v>
      </c>
      <c r="H210" s="174">
        <v>12.85</v>
      </c>
      <c r="I210" s="175">
        <f t="shared" si="9"/>
        <v>3238.2</v>
      </c>
    </row>
    <row r="211" spans="1:9" ht="26.25" hidden="1" customHeight="1">
      <c r="A211" s="215">
        <v>239201</v>
      </c>
      <c r="B211" s="207" t="s">
        <v>939</v>
      </c>
      <c r="C211" s="171">
        <v>45280</v>
      </c>
      <c r="D211" s="172" t="s">
        <v>948</v>
      </c>
      <c r="E211" s="172">
        <v>0</v>
      </c>
      <c r="F211" s="173">
        <v>252</v>
      </c>
      <c r="G211" s="173">
        <f t="shared" si="8"/>
        <v>252</v>
      </c>
      <c r="H211" s="174">
        <v>12.85</v>
      </c>
      <c r="I211" s="175">
        <f t="shared" si="9"/>
        <v>3238.2</v>
      </c>
    </row>
    <row r="212" spans="1:9" ht="26.25" hidden="1" customHeight="1">
      <c r="A212" s="215">
        <v>239201</v>
      </c>
      <c r="B212" s="207" t="s">
        <v>939</v>
      </c>
      <c r="C212" s="171">
        <v>45446</v>
      </c>
      <c r="D212" s="172" t="s">
        <v>1308</v>
      </c>
      <c r="E212" s="172">
        <v>5</v>
      </c>
      <c r="F212" s="173">
        <v>0</v>
      </c>
      <c r="G212" s="173">
        <f t="shared" si="8"/>
        <v>5</v>
      </c>
      <c r="H212" s="174">
        <v>29.85</v>
      </c>
      <c r="I212" s="175">
        <f t="shared" si="9"/>
        <v>149.25</v>
      </c>
    </row>
    <row r="213" spans="1:9" ht="26.25" hidden="1" customHeight="1">
      <c r="A213" s="215">
        <v>239201</v>
      </c>
      <c r="B213" s="207" t="s">
        <v>939</v>
      </c>
      <c r="C213" s="171">
        <v>45446</v>
      </c>
      <c r="D213" s="172" t="s">
        <v>1309</v>
      </c>
      <c r="E213" s="172">
        <v>5</v>
      </c>
      <c r="F213" s="173">
        <v>0</v>
      </c>
      <c r="G213" s="173">
        <f t="shared" si="8"/>
        <v>5</v>
      </c>
      <c r="H213" s="174">
        <v>29.85</v>
      </c>
      <c r="I213" s="175">
        <f t="shared" si="9"/>
        <v>149.25</v>
      </c>
    </row>
    <row r="214" spans="1:9" ht="26.25" hidden="1" customHeight="1">
      <c r="A214" s="215" t="s">
        <v>569</v>
      </c>
      <c r="B214" s="207" t="s">
        <v>939</v>
      </c>
      <c r="C214" s="171">
        <v>45446</v>
      </c>
      <c r="D214" s="172" t="s">
        <v>1310</v>
      </c>
      <c r="E214" s="172">
        <v>0</v>
      </c>
      <c r="F214" s="173">
        <v>0</v>
      </c>
      <c r="G214" s="173">
        <f t="shared" si="8"/>
        <v>0</v>
      </c>
      <c r="H214" s="174">
        <v>29.85</v>
      </c>
      <c r="I214" s="175">
        <f t="shared" si="9"/>
        <v>0</v>
      </c>
    </row>
    <row r="215" spans="1:9" ht="26.25" hidden="1" customHeight="1">
      <c r="A215" s="216" t="s">
        <v>836</v>
      </c>
      <c r="B215" s="210" t="s">
        <v>1311</v>
      </c>
      <c r="C215" s="190">
        <v>45412</v>
      </c>
      <c r="D215" s="191" t="s">
        <v>1312</v>
      </c>
      <c r="E215" s="191">
        <v>0</v>
      </c>
      <c r="F215" s="192">
        <v>2</v>
      </c>
      <c r="G215" s="173">
        <f t="shared" si="8"/>
        <v>2</v>
      </c>
      <c r="H215" s="174">
        <v>958.41</v>
      </c>
      <c r="I215" s="175">
        <f t="shared" si="9"/>
        <v>1916.82</v>
      </c>
    </row>
    <row r="216" spans="1:9" ht="26.25" hidden="1" customHeight="1">
      <c r="A216" s="215" t="s">
        <v>548</v>
      </c>
      <c r="B216" s="207" t="s">
        <v>957</v>
      </c>
      <c r="C216" s="171">
        <v>44679</v>
      </c>
      <c r="D216" s="172" t="s">
        <v>958</v>
      </c>
      <c r="E216" s="172">
        <v>39</v>
      </c>
      <c r="F216" s="173">
        <v>0</v>
      </c>
      <c r="G216" s="173">
        <f t="shared" si="8"/>
        <v>39</v>
      </c>
      <c r="H216" s="174">
        <v>182.7</v>
      </c>
      <c r="I216" s="175">
        <f t="shared" si="9"/>
        <v>7125.2999999999993</v>
      </c>
    </row>
    <row r="217" spans="1:9" ht="26.25" hidden="1" customHeight="1">
      <c r="A217" s="215" t="s">
        <v>569</v>
      </c>
      <c r="B217" s="207" t="s">
        <v>959</v>
      </c>
      <c r="C217" s="171">
        <v>45259</v>
      </c>
      <c r="D217" s="172" t="s">
        <v>960</v>
      </c>
      <c r="E217" s="172">
        <v>32</v>
      </c>
      <c r="F217" s="173">
        <v>26</v>
      </c>
      <c r="G217" s="173">
        <f t="shared" si="8"/>
        <v>58</v>
      </c>
      <c r="H217" s="174">
        <v>424.8</v>
      </c>
      <c r="I217" s="175">
        <f t="shared" si="9"/>
        <v>24638.400000000001</v>
      </c>
    </row>
    <row r="218" spans="1:9" ht="26.25" hidden="1" customHeight="1">
      <c r="A218" s="215" t="s">
        <v>446</v>
      </c>
      <c r="B218" s="207" t="s">
        <v>1313</v>
      </c>
      <c r="C218" s="171" t="s">
        <v>661</v>
      </c>
      <c r="D218" s="172" t="s">
        <v>1314</v>
      </c>
      <c r="E218" s="172">
        <v>0</v>
      </c>
      <c r="F218" s="173">
        <v>2</v>
      </c>
      <c r="G218" s="173">
        <f t="shared" si="8"/>
        <v>2</v>
      </c>
      <c r="H218" s="180">
        <v>4541.82</v>
      </c>
      <c r="I218" s="175">
        <f t="shared" si="9"/>
        <v>9083.64</v>
      </c>
    </row>
    <row r="219" spans="1:9" ht="26.25" hidden="1" customHeight="1">
      <c r="A219" s="215" t="s">
        <v>548</v>
      </c>
      <c r="B219" s="207" t="s">
        <v>970</v>
      </c>
      <c r="C219" s="171">
        <v>44709</v>
      </c>
      <c r="D219" s="172" t="s">
        <v>971</v>
      </c>
      <c r="E219" s="172">
        <v>22</v>
      </c>
      <c r="F219" s="173">
        <v>0</v>
      </c>
      <c r="G219" s="173">
        <f t="shared" si="8"/>
        <v>22</v>
      </c>
      <c r="H219" s="174">
        <v>729</v>
      </c>
      <c r="I219" s="175">
        <f t="shared" si="9"/>
        <v>16038</v>
      </c>
    </row>
    <row r="220" spans="1:9" ht="26.25" hidden="1" customHeight="1">
      <c r="A220" s="216"/>
      <c r="B220" s="210" t="s">
        <v>892</v>
      </c>
      <c r="C220" s="190" t="s">
        <v>894</v>
      </c>
      <c r="D220" s="195" t="s">
        <v>974</v>
      </c>
      <c r="E220" s="172">
        <v>0</v>
      </c>
      <c r="F220" s="192">
        <v>24</v>
      </c>
      <c r="G220" s="173">
        <f t="shared" si="8"/>
        <v>24</v>
      </c>
      <c r="H220" s="174">
        <v>354</v>
      </c>
      <c r="I220" s="175">
        <f t="shared" si="9"/>
        <v>8496</v>
      </c>
    </row>
    <row r="221" spans="1:9" ht="26.25" hidden="1" customHeight="1">
      <c r="A221" s="216"/>
      <c r="B221" s="210" t="s">
        <v>892</v>
      </c>
      <c r="C221" s="190" t="s">
        <v>894</v>
      </c>
      <c r="D221" s="195" t="s">
        <v>1315</v>
      </c>
      <c r="E221" s="172">
        <v>0</v>
      </c>
      <c r="F221" s="192">
        <v>12</v>
      </c>
      <c r="G221" s="173">
        <f t="shared" si="8"/>
        <v>12</v>
      </c>
      <c r="H221" s="174">
        <v>194.7</v>
      </c>
      <c r="I221" s="175">
        <f t="shared" si="9"/>
        <v>2336.3999999999996</v>
      </c>
    </row>
    <row r="222" spans="1:9" ht="26.25" hidden="1" customHeight="1">
      <c r="A222" s="216"/>
      <c r="B222" s="210" t="s">
        <v>892</v>
      </c>
      <c r="C222" s="190" t="s">
        <v>894</v>
      </c>
      <c r="D222" s="195" t="s">
        <v>1316</v>
      </c>
      <c r="E222" s="172">
        <v>0</v>
      </c>
      <c r="F222" s="192">
        <v>12</v>
      </c>
      <c r="G222" s="173">
        <f t="shared" si="8"/>
        <v>12</v>
      </c>
      <c r="H222" s="174">
        <v>383.5</v>
      </c>
      <c r="I222" s="175">
        <f t="shared" si="9"/>
        <v>4602</v>
      </c>
    </row>
    <row r="223" spans="1:9" ht="26.25" hidden="1" customHeight="1">
      <c r="A223" s="215" t="s">
        <v>1264</v>
      </c>
      <c r="B223" s="207" t="s">
        <v>975</v>
      </c>
      <c r="C223" s="171">
        <v>45460</v>
      </c>
      <c r="D223" s="172" t="s">
        <v>976</v>
      </c>
      <c r="E223" s="172">
        <v>0</v>
      </c>
      <c r="F223" s="173">
        <v>68</v>
      </c>
      <c r="G223" s="173">
        <f t="shared" si="8"/>
        <v>68</v>
      </c>
      <c r="H223" s="174">
        <v>1150.5</v>
      </c>
      <c r="I223" s="175">
        <f t="shared" si="9"/>
        <v>78234</v>
      </c>
    </row>
    <row r="224" spans="1:9" ht="26.25" hidden="1" customHeight="1">
      <c r="A224" s="215" t="s">
        <v>1264</v>
      </c>
      <c r="B224" s="207" t="s">
        <v>975</v>
      </c>
      <c r="C224" s="171">
        <v>45460</v>
      </c>
      <c r="D224" s="172" t="s">
        <v>977</v>
      </c>
      <c r="E224" s="172">
        <v>0</v>
      </c>
      <c r="F224" s="173">
        <v>101</v>
      </c>
      <c r="G224" s="173">
        <f t="shared" si="8"/>
        <v>101</v>
      </c>
      <c r="H224" s="174">
        <v>1150.5</v>
      </c>
      <c r="I224" s="175">
        <f t="shared" si="9"/>
        <v>116200.5</v>
      </c>
    </row>
    <row r="225" spans="1:9" ht="26.25" hidden="1" customHeight="1">
      <c r="A225" s="215" t="s">
        <v>569</v>
      </c>
      <c r="B225" s="207" t="s">
        <v>81</v>
      </c>
      <c r="C225" s="171">
        <v>45469</v>
      </c>
      <c r="D225" s="193" t="s">
        <v>1317</v>
      </c>
      <c r="E225" s="172">
        <v>0</v>
      </c>
      <c r="F225" s="173">
        <v>150</v>
      </c>
      <c r="G225" s="173">
        <f t="shared" si="8"/>
        <v>150</v>
      </c>
      <c r="H225" s="194">
        <v>182.9</v>
      </c>
      <c r="I225" s="175">
        <f t="shared" si="9"/>
        <v>27435</v>
      </c>
    </row>
    <row r="226" spans="1:9" ht="26.25" hidden="1" customHeight="1">
      <c r="A226" s="215" t="s">
        <v>569</v>
      </c>
      <c r="B226" s="207" t="s">
        <v>979</v>
      </c>
      <c r="C226" s="171">
        <v>45259</v>
      </c>
      <c r="D226" s="193" t="s">
        <v>980</v>
      </c>
      <c r="E226" s="172">
        <v>29</v>
      </c>
      <c r="F226" s="173">
        <v>60</v>
      </c>
      <c r="G226" s="173">
        <f t="shared" si="8"/>
        <v>89</v>
      </c>
      <c r="H226" s="194">
        <v>40.119999999999997</v>
      </c>
      <c r="I226" s="175">
        <f t="shared" si="9"/>
        <v>3570.68</v>
      </c>
    </row>
    <row r="227" spans="1:9" ht="26.25" hidden="1" customHeight="1">
      <c r="A227" s="215" t="s">
        <v>569</v>
      </c>
      <c r="B227" s="207" t="s">
        <v>82</v>
      </c>
      <c r="C227" s="171">
        <v>45469</v>
      </c>
      <c r="D227" s="193" t="s">
        <v>981</v>
      </c>
      <c r="E227" s="172">
        <v>0</v>
      </c>
      <c r="F227" s="173">
        <v>150</v>
      </c>
      <c r="G227" s="173">
        <f t="shared" si="8"/>
        <v>150</v>
      </c>
      <c r="H227" s="174">
        <v>8.31</v>
      </c>
      <c r="I227" s="175">
        <f t="shared" si="9"/>
        <v>1246.5</v>
      </c>
    </row>
    <row r="228" spans="1:9" ht="26.25" hidden="1" customHeight="1">
      <c r="A228" s="215">
        <v>239201</v>
      </c>
      <c r="B228" s="207" t="s">
        <v>982</v>
      </c>
      <c r="C228" s="171">
        <v>43099</v>
      </c>
      <c r="D228" s="193" t="s">
        <v>983</v>
      </c>
      <c r="E228" s="172">
        <v>2</v>
      </c>
      <c r="F228" s="173">
        <v>110</v>
      </c>
      <c r="G228" s="173">
        <f t="shared" si="8"/>
        <v>112</v>
      </c>
      <c r="H228" s="174">
        <v>607</v>
      </c>
      <c r="I228" s="175">
        <f t="shared" si="9"/>
        <v>67984</v>
      </c>
    </row>
    <row r="229" spans="1:9" ht="26.25" hidden="1" customHeight="1">
      <c r="A229" s="215" t="s">
        <v>569</v>
      </c>
      <c r="B229" s="207" t="s">
        <v>982</v>
      </c>
      <c r="C229" s="171">
        <v>43099</v>
      </c>
      <c r="D229" s="193" t="s">
        <v>985</v>
      </c>
      <c r="E229" s="172">
        <v>252</v>
      </c>
      <c r="F229" s="173">
        <v>0</v>
      </c>
      <c r="G229" s="173">
        <f t="shared" si="8"/>
        <v>252</v>
      </c>
      <c r="H229" s="174">
        <v>5</v>
      </c>
      <c r="I229" s="175">
        <f t="shared" si="9"/>
        <v>1260</v>
      </c>
    </row>
    <row r="230" spans="1:9" ht="26.25" hidden="1" customHeight="1">
      <c r="A230" s="215" t="s">
        <v>569</v>
      </c>
      <c r="B230" s="207" t="s">
        <v>318</v>
      </c>
      <c r="C230" s="171">
        <v>43099</v>
      </c>
      <c r="D230" s="172" t="s">
        <v>986</v>
      </c>
      <c r="E230" s="172">
        <v>23</v>
      </c>
      <c r="F230" s="173">
        <v>0</v>
      </c>
      <c r="G230" s="173">
        <f t="shared" si="8"/>
        <v>23</v>
      </c>
      <c r="H230" s="174">
        <v>5</v>
      </c>
      <c r="I230" s="175">
        <f t="shared" si="9"/>
        <v>115</v>
      </c>
    </row>
    <row r="231" spans="1:9" ht="26.25" hidden="1" customHeight="1">
      <c r="A231" s="215">
        <v>239201</v>
      </c>
      <c r="B231" s="207" t="s">
        <v>318</v>
      </c>
      <c r="C231" s="171">
        <v>45030</v>
      </c>
      <c r="D231" s="193" t="s">
        <v>987</v>
      </c>
      <c r="E231" s="172">
        <v>0</v>
      </c>
      <c r="F231" s="173">
        <v>1220</v>
      </c>
      <c r="G231" s="173">
        <f t="shared" si="8"/>
        <v>1220</v>
      </c>
      <c r="H231" s="174">
        <v>6.5</v>
      </c>
      <c r="I231" s="175">
        <f t="shared" si="9"/>
        <v>7930</v>
      </c>
    </row>
    <row r="232" spans="1:9" ht="26.25" hidden="1" customHeight="1">
      <c r="A232" s="215" t="s">
        <v>836</v>
      </c>
      <c r="B232" s="207" t="s">
        <v>1318</v>
      </c>
      <c r="C232" s="171">
        <v>45412</v>
      </c>
      <c r="D232" s="172" t="s">
        <v>1319</v>
      </c>
      <c r="E232" s="172">
        <v>0</v>
      </c>
      <c r="F232" s="173">
        <v>1</v>
      </c>
      <c r="G232" s="173">
        <f t="shared" si="8"/>
        <v>1</v>
      </c>
      <c r="H232" s="174">
        <v>152</v>
      </c>
      <c r="I232" s="175">
        <f t="shared" si="9"/>
        <v>152</v>
      </c>
    </row>
    <row r="233" spans="1:9" ht="26.25" hidden="1" customHeight="1">
      <c r="A233" s="215">
        <v>239201</v>
      </c>
      <c r="B233" s="207" t="s">
        <v>991</v>
      </c>
      <c r="C233" s="171">
        <v>45260</v>
      </c>
      <c r="D233" s="193" t="s">
        <v>1320</v>
      </c>
      <c r="E233" s="172">
        <v>0</v>
      </c>
      <c r="F233" s="173">
        <v>144</v>
      </c>
      <c r="G233" s="173">
        <f t="shared" si="8"/>
        <v>144</v>
      </c>
      <c r="H233" s="174">
        <v>46.02</v>
      </c>
      <c r="I233" s="175">
        <f t="shared" si="9"/>
        <v>6626.88</v>
      </c>
    </row>
    <row r="234" spans="1:9" ht="26.25" hidden="1" customHeight="1">
      <c r="A234" s="215">
        <v>239201</v>
      </c>
      <c r="B234" s="207" t="s">
        <v>82</v>
      </c>
      <c r="C234" s="171">
        <v>43099</v>
      </c>
      <c r="D234" s="193" t="s">
        <v>993</v>
      </c>
      <c r="E234" s="172">
        <v>16</v>
      </c>
      <c r="F234" s="173">
        <v>0</v>
      </c>
      <c r="G234" s="173">
        <f t="shared" si="8"/>
        <v>16</v>
      </c>
      <c r="H234" s="174">
        <v>68.88</v>
      </c>
      <c r="I234" s="175">
        <f t="shared" si="9"/>
        <v>1102.08</v>
      </c>
    </row>
    <row r="235" spans="1:9" ht="26.25" hidden="1" customHeight="1">
      <c r="A235" s="215">
        <v>239201</v>
      </c>
      <c r="B235" s="207" t="s">
        <v>991</v>
      </c>
      <c r="C235" s="171">
        <v>45217</v>
      </c>
      <c r="D235" s="193" t="s">
        <v>1321</v>
      </c>
      <c r="E235" s="172">
        <v>11</v>
      </c>
      <c r="F235" s="173">
        <v>84</v>
      </c>
      <c r="G235" s="173">
        <f t="shared" si="8"/>
        <v>95</v>
      </c>
      <c r="H235" s="174">
        <v>106</v>
      </c>
      <c r="I235" s="175">
        <f t="shared" si="9"/>
        <v>10070</v>
      </c>
    </row>
    <row r="236" spans="1:9" ht="26.25" hidden="1" customHeight="1">
      <c r="A236" s="215">
        <v>239201</v>
      </c>
      <c r="B236" s="207" t="s">
        <v>991</v>
      </c>
      <c r="C236" s="171">
        <v>43099</v>
      </c>
      <c r="D236" s="193" t="s">
        <v>997</v>
      </c>
      <c r="E236" s="172">
        <v>121</v>
      </c>
      <c r="F236" s="173">
        <v>0</v>
      </c>
      <c r="G236" s="173">
        <f t="shared" si="8"/>
        <v>121</v>
      </c>
      <c r="H236" s="174">
        <v>17.12</v>
      </c>
      <c r="I236" s="175">
        <f t="shared" si="9"/>
        <v>2071.52</v>
      </c>
    </row>
    <row r="237" spans="1:9" ht="26.25" hidden="1" customHeight="1">
      <c r="A237" s="215">
        <v>239201</v>
      </c>
      <c r="B237" s="207" t="s">
        <v>991</v>
      </c>
      <c r="C237" s="171">
        <v>45469</v>
      </c>
      <c r="D237" s="193" t="s">
        <v>998</v>
      </c>
      <c r="E237" s="172">
        <v>0</v>
      </c>
      <c r="F237" s="173">
        <v>150</v>
      </c>
      <c r="G237" s="173">
        <f t="shared" si="8"/>
        <v>150</v>
      </c>
      <c r="H237" s="174">
        <v>324.5</v>
      </c>
      <c r="I237" s="175">
        <f t="shared" si="9"/>
        <v>48675</v>
      </c>
    </row>
    <row r="238" spans="1:9" ht="26.25" hidden="1" customHeight="1">
      <c r="A238" s="215" t="s">
        <v>1243</v>
      </c>
      <c r="B238" s="207" t="s">
        <v>1322</v>
      </c>
      <c r="C238" s="171" t="s">
        <v>661</v>
      </c>
      <c r="D238" s="172" t="s">
        <v>1323</v>
      </c>
      <c r="E238" s="172">
        <v>0</v>
      </c>
      <c r="F238" s="173">
        <v>2</v>
      </c>
      <c r="G238" s="173">
        <f t="shared" si="8"/>
        <v>2</v>
      </c>
      <c r="H238" s="180">
        <v>1489.16</v>
      </c>
      <c r="I238" s="175">
        <f t="shared" si="9"/>
        <v>2978.32</v>
      </c>
    </row>
    <row r="239" spans="1:9" ht="26.25" hidden="1" customHeight="1">
      <c r="A239" s="215" t="s">
        <v>1243</v>
      </c>
      <c r="B239" s="207" t="s">
        <v>1324</v>
      </c>
      <c r="C239" s="171" t="s">
        <v>661</v>
      </c>
      <c r="D239" s="172" t="s">
        <v>1325</v>
      </c>
      <c r="E239" s="172">
        <v>0</v>
      </c>
      <c r="F239" s="173">
        <v>4</v>
      </c>
      <c r="G239" s="173">
        <f t="shared" si="8"/>
        <v>4</v>
      </c>
      <c r="H239" s="180">
        <v>424.8</v>
      </c>
      <c r="I239" s="175">
        <f t="shared" si="9"/>
        <v>1699.2</v>
      </c>
    </row>
    <row r="240" spans="1:9" ht="26.25" hidden="1" customHeight="1">
      <c r="A240" s="215" t="s">
        <v>1243</v>
      </c>
      <c r="B240" s="207" t="s">
        <v>1324</v>
      </c>
      <c r="C240" s="171" t="s">
        <v>661</v>
      </c>
      <c r="D240" s="172" t="s">
        <v>1326</v>
      </c>
      <c r="E240" s="172">
        <v>0</v>
      </c>
      <c r="F240" s="173">
        <v>2</v>
      </c>
      <c r="G240" s="173">
        <f t="shared" si="8"/>
        <v>2</v>
      </c>
      <c r="H240" s="180">
        <v>1325.14</v>
      </c>
      <c r="I240" s="175">
        <f t="shared" si="9"/>
        <v>2650.28</v>
      </c>
    </row>
    <row r="241" spans="1:9" ht="26.25" hidden="1" customHeight="1">
      <c r="A241" s="215">
        <v>239201</v>
      </c>
      <c r="B241" s="207" t="s">
        <v>991</v>
      </c>
      <c r="C241" s="171">
        <v>43099</v>
      </c>
      <c r="D241" s="193" t="s">
        <v>999</v>
      </c>
      <c r="E241" s="172">
        <v>85</v>
      </c>
      <c r="F241" s="173">
        <v>1300</v>
      </c>
      <c r="G241" s="173">
        <f t="shared" si="8"/>
        <v>1385</v>
      </c>
      <c r="H241" s="174">
        <v>13.51</v>
      </c>
      <c r="I241" s="175">
        <f t="shared" si="9"/>
        <v>18711.349999999999</v>
      </c>
    </row>
    <row r="242" spans="1:9" ht="26.25" hidden="1" customHeight="1">
      <c r="A242" s="215">
        <v>239201</v>
      </c>
      <c r="B242" s="207" t="s">
        <v>1000</v>
      </c>
      <c r="C242" s="171">
        <v>43099</v>
      </c>
      <c r="D242" s="193" t="s">
        <v>1001</v>
      </c>
      <c r="E242" s="172">
        <v>75</v>
      </c>
      <c r="F242" s="173">
        <v>175</v>
      </c>
      <c r="G242" s="173">
        <f t="shared" si="8"/>
        <v>250</v>
      </c>
      <c r="H242" s="174">
        <v>13.51</v>
      </c>
      <c r="I242" s="175">
        <f t="shared" si="9"/>
        <v>3377.5</v>
      </c>
    </row>
    <row r="243" spans="1:9" ht="26.25" hidden="1" customHeight="1">
      <c r="A243" s="216"/>
      <c r="B243" s="210" t="s">
        <v>1002</v>
      </c>
      <c r="C243" s="190">
        <v>45635</v>
      </c>
      <c r="D243" s="195" t="s">
        <v>1327</v>
      </c>
      <c r="E243" s="172">
        <v>0</v>
      </c>
      <c r="F243" s="192">
        <v>55</v>
      </c>
      <c r="G243" s="173">
        <f t="shared" si="8"/>
        <v>55</v>
      </c>
      <c r="H243" s="174">
        <v>179.36</v>
      </c>
      <c r="I243" s="175">
        <f t="shared" si="9"/>
        <v>9864.8000000000011</v>
      </c>
    </row>
    <row r="244" spans="1:9" ht="26.25" hidden="1" customHeight="1">
      <c r="A244" s="216"/>
      <c r="B244" s="210" t="s">
        <v>1002</v>
      </c>
      <c r="C244" s="190">
        <v>45635</v>
      </c>
      <c r="D244" s="195" t="s">
        <v>1328</v>
      </c>
      <c r="E244" s="172">
        <v>0</v>
      </c>
      <c r="F244" s="192">
        <v>80</v>
      </c>
      <c r="G244" s="173">
        <f t="shared" si="8"/>
        <v>80</v>
      </c>
      <c r="H244" s="174">
        <v>226.56</v>
      </c>
      <c r="I244" s="175">
        <f t="shared" si="9"/>
        <v>18124.8</v>
      </c>
    </row>
    <row r="245" spans="1:9" ht="26.25" hidden="1" customHeight="1">
      <c r="A245" s="215">
        <v>239201</v>
      </c>
      <c r="B245" s="207" t="s">
        <v>1000</v>
      </c>
      <c r="C245" s="171">
        <v>45217</v>
      </c>
      <c r="D245" s="193" t="s">
        <v>1006</v>
      </c>
      <c r="E245" s="172">
        <v>11</v>
      </c>
      <c r="F245" s="173">
        <v>104</v>
      </c>
      <c r="G245" s="173">
        <f t="shared" si="8"/>
        <v>115</v>
      </c>
      <c r="H245" s="174">
        <v>163.01</v>
      </c>
      <c r="I245" s="175">
        <f t="shared" si="9"/>
        <v>18746.149999999998</v>
      </c>
    </row>
    <row r="246" spans="1:9" ht="26.25" hidden="1" customHeight="1">
      <c r="A246" s="215" t="s">
        <v>569</v>
      </c>
      <c r="B246" s="207" t="s">
        <v>1005</v>
      </c>
      <c r="C246" s="171">
        <v>45217</v>
      </c>
      <c r="D246" s="193" t="s">
        <v>1007</v>
      </c>
      <c r="E246" s="172">
        <v>16</v>
      </c>
      <c r="F246" s="173">
        <v>0</v>
      </c>
      <c r="G246" s="173">
        <f t="shared" si="8"/>
        <v>16</v>
      </c>
      <c r="H246" s="174">
        <v>254.01</v>
      </c>
      <c r="I246" s="175">
        <f t="shared" si="9"/>
        <v>4064.16</v>
      </c>
    </row>
    <row r="247" spans="1:9" ht="26.25" hidden="1" customHeight="1">
      <c r="A247" s="216"/>
      <c r="B247" s="210" t="s">
        <v>1008</v>
      </c>
      <c r="C247" s="190">
        <v>45634</v>
      </c>
      <c r="D247" s="195" t="s">
        <v>1009</v>
      </c>
      <c r="E247" s="172">
        <v>0</v>
      </c>
      <c r="F247" s="192">
        <v>27</v>
      </c>
      <c r="G247" s="173">
        <f t="shared" ref="G247:G310" si="10">+E247+F247</f>
        <v>27</v>
      </c>
      <c r="H247" s="174">
        <v>807.12</v>
      </c>
      <c r="I247" s="175">
        <f t="shared" si="9"/>
        <v>21792.240000000002</v>
      </c>
    </row>
    <row r="248" spans="1:9" ht="26.25" hidden="1" customHeight="1">
      <c r="A248" s="215" t="s">
        <v>569</v>
      </c>
      <c r="B248" s="207" t="s">
        <v>1005</v>
      </c>
      <c r="C248" s="171">
        <v>43099</v>
      </c>
      <c r="D248" s="193" t="s">
        <v>1010</v>
      </c>
      <c r="E248" s="172">
        <v>0</v>
      </c>
      <c r="F248" s="173">
        <v>0</v>
      </c>
      <c r="G248" s="173">
        <f t="shared" si="10"/>
        <v>0</v>
      </c>
      <c r="H248" s="174">
        <v>13</v>
      </c>
      <c r="I248" s="175">
        <f t="shared" si="9"/>
        <v>0</v>
      </c>
    </row>
    <row r="249" spans="1:9" ht="26.25" hidden="1" customHeight="1">
      <c r="A249" s="215" t="s">
        <v>569</v>
      </c>
      <c r="B249" s="211" t="s">
        <v>1011</v>
      </c>
      <c r="C249" s="171">
        <v>43099</v>
      </c>
      <c r="D249" s="193" t="s">
        <v>1012</v>
      </c>
      <c r="E249" s="172">
        <v>2</v>
      </c>
      <c r="F249" s="173">
        <v>0</v>
      </c>
      <c r="G249" s="173">
        <f t="shared" si="10"/>
        <v>2</v>
      </c>
      <c r="H249" s="174">
        <v>52</v>
      </c>
      <c r="I249" s="175">
        <f t="shared" si="9"/>
        <v>104</v>
      </c>
    </row>
    <row r="250" spans="1:9" ht="26.25" hidden="1" customHeight="1">
      <c r="A250" s="216"/>
      <c r="B250" s="210" t="s">
        <v>1013</v>
      </c>
      <c r="C250" s="190">
        <v>45543</v>
      </c>
      <c r="D250" s="195" t="s">
        <v>1014</v>
      </c>
      <c r="E250" s="172">
        <v>0</v>
      </c>
      <c r="F250" s="192">
        <v>38</v>
      </c>
      <c r="G250" s="173">
        <f t="shared" si="10"/>
        <v>38</v>
      </c>
      <c r="H250" s="174">
        <v>1124.54</v>
      </c>
      <c r="I250" s="175">
        <f t="shared" si="9"/>
        <v>42732.52</v>
      </c>
    </row>
    <row r="251" spans="1:9" ht="26.25" hidden="1" customHeight="1">
      <c r="A251" s="216"/>
      <c r="B251" s="210" t="s">
        <v>1013</v>
      </c>
      <c r="C251" s="190">
        <v>45543</v>
      </c>
      <c r="D251" s="195" t="s">
        <v>1015</v>
      </c>
      <c r="E251" s="172">
        <v>0</v>
      </c>
      <c r="F251" s="192">
        <v>50</v>
      </c>
      <c r="G251" s="173">
        <f t="shared" si="10"/>
        <v>50</v>
      </c>
      <c r="H251" s="174">
        <v>1884.46</v>
      </c>
      <c r="I251" s="175">
        <f t="shared" si="9"/>
        <v>94223</v>
      </c>
    </row>
    <row r="252" spans="1:9" ht="26.25" hidden="1" customHeight="1">
      <c r="A252" s="215" t="s">
        <v>569</v>
      </c>
      <c r="B252" s="207" t="s">
        <v>1013</v>
      </c>
      <c r="C252" s="171">
        <v>44924</v>
      </c>
      <c r="D252" s="193" t="s">
        <v>1016</v>
      </c>
      <c r="E252" s="172">
        <v>0</v>
      </c>
      <c r="F252" s="173">
        <v>9</v>
      </c>
      <c r="G252" s="173">
        <f t="shared" si="10"/>
        <v>9</v>
      </c>
      <c r="H252" s="174">
        <v>6692.4</v>
      </c>
      <c r="I252" s="175">
        <f t="shared" si="9"/>
        <v>60231.6</v>
      </c>
    </row>
    <row r="253" spans="1:9" ht="26.25" hidden="1" customHeight="1">
      <c r="A253" s="216"/>
      <c r="B253" s="210" t="s">
        <v>1329</v>
      </c>
      <c r="C253" s="190" t="s">
        <v>709</v>
      </c>
      <c r="D253" s="195" t="s">
        <v>1330</v>
      </c>
      <c r="E253" s="172">
        <v>0</v>
      </c>
      <c r="F253" s="192">
        <v>2</v>
      </c>
      <c r="G253" s="173">
        <f t="shared" si="10"/>
        <v>2</v>
      </c>
      <c r="H253" s="174">
        <v>394.12</v>
      </c>
      <c r="I253" s="175">
        <f t="shared" si="9"/>
        <v>788.24</v>
      </c>
    </row>
    <row r="254" spans="1:9" ht="26.25" hidden="1" customHeight="1">
      <c r="A254" s="216"/>
      <c r="B254" s="210" t="s">
        <v>1019</v>
      </c>
      <c r="C254" s="190">
        <v>45634</v>
      </c>
      <c r="D254" s="195" t="s">
        <v>1020</v>
      </c>
      <c r="E254" s="172">
        <v>0</v>
      </c>
      <c r="F254" s="192">
        <v>17</v>
      </c>
      <c r="G254" s="173">
        <f t="shared" si="10"/>
        <v>17</v>
      </c>
      <c r="H254" s="174">
        <v>171.1</v>
      </c>
      <c r="I254" s="175">
        <f t="shared" si="9"/>
        <v>2908.7</v>
      </c>
    </row>
    <row r="255" spans="1:9" ht="26.25" hidden="1" customHeight="1">
      <c r="A255" s="215" t="s">
        <v>569</v>
      </c>
      <c r="B255" s="207" t="s">
        <v>1021</v>
      </c>
      <c r="C255" s="171">
        <v>43099</v>
      </c>
      <c r="D255" s="193" t="s">
        <v>1022</v>
      </c>
      <c r="E255" s="172">
        <v>0</v>
      </c>
      <c r="F255" s="173">
        <v>1</v>
      </c>
      <c r="G255" s="173">
        <f t="shared" si="10"/>
        <v>1</v>
      </c>
      <c r="H255" s="174">
        <v>1713</v>
      </c>
      <c r="I255" s="175">
        <f t="shared" si="9"/>
        <v>1713</v>
      </c>
    </row>
    <row r="256" spans="1:9" ht="26.25" hidden="1" customHeight="1">
      <c r="A256" s="215" t="s">
        <v>569</v>
      </c>
      <c r="B256" s="207" t="s">
        <v>1021</v>
      </c>
      <c r="C256" s="171">
        <v>43099</v>
      </c>
      <c r="D256" s="193" t="s">
        <v>1023</v>
      </c>
      <c r="E256" s="172">
        <v>0</v>
      </c>
      <c r="F256" s="173">
        <v>3</v>
      </c>
      <c r="G256" s="173">
        <f t="shared" si="10"/>
        <v>3</v>
      </c>
      <c r="H256" s="174">
        <v>575</v>
      </c>
      <c r="I256" s="175">
        <f t="shared" si="9"/>
        <v>1725</v>
      </c>
    </row>
    <row r="257" spans="1:9" ht="26.25" hidden="1" customHeight="1">
      <c r="A257" s="216" t="s">
        <v>422</v>
      </c>
      <c r="B257" s="210" t="s">
        <v>1026</v>
      </c>
      <c r="C257" s="190">
        <v>44907</v>
      </c>
      <c r="D257" s="195" t="s">
        <v>1035</v>
      </c>
      <c r="E257" s="191">
        <v>0</v>
      </c>
      <c r="F257" s="192">
        <v>108</v>
      </c>
      <c r="G257" s="173">
        <f t="shared" si="10"/>
        <v>108</v>
      </c>
      <c r="H257" s="174">
        <v>660.48</v>
      </c>
      <c r="I257" s="175">
        <f t="shared" si="9"/>
        <v>71331.839999999997</v>
      </c>
    </row>
    <row r="258" spans="1:9" ht="26.25" hidden="1" customHeight="1">
      <c r="A258" s="215"/>
      <c r="B258" s="207" t="s">
        <v>1039</v>
      </c>
      <c r="C258" s="171">
        <v>45632</v>
      </c>
      <c r="D258" s="172" t="s">
        <v>1331</v>
      </c>
      <c r="E258" s="172">
        <v>90</v>
      </c>
      <c r="F258" s="173">
        <v>0</v>
      </c>
      <c r="G258" s="173">
        <f t="shared" si="10"/>
        <v>90</v>
      </c>
      <c r="H258" s="174">
        <v>481</v>
      </c>
      <c r="I258" s="175">
        <f t="shared" si="9"/>
        <v>43290</v>
      </c>
    </row>
    <row r="259" spans="1:9" ht="26.25" hidden="1" customHeight="1">
      <c r="A259" s="215" t="s">
        <v>1264</v>
      </c>
      <c r="B259" s="207" t="s">
        <v>1036</v>
      </c>
      <c r="C259" s="171" t="s">
        <v>1037</v>
      </c>
      <c r="D259" s="172" t="s">
        <v>1038</v>
      </c>
      <c r="E259" s="172">
        <v>0</v>
      </c>
      <c r="F259" s="173">
        <v>197</v>
      </c>
      <c r="G259" s="173">
        <f t="shared" si="10"/>
        <v>197</v>
      </c>
      <c r="H259" s="180">
        <v>649</v>
      </c>
      <c r="I259" s="175">
        <f t="shared" si="9"/>
        <v>127853</v>
      </c>
    </row>
    <row r="260" spans="1:9" ht="26.25" hidden="1" customHeight="1">
      <c r="A260" s="215">
        <v>239201</v>
      </c>
      <c r="B260" s="207" t="s">
        <v>1039</v>
      </c>
      <c r="C260" s="171">
        <v>43099</v>
      </c>
      <c r="D260" s="193" t="s">
        <v>1040</v>
      </c>
      <c r="E260" s="172">
        <v>9</v>
      </c>
      <c r="F260" s="173">
        <v>0</v>
      </c>
      <c r="G260" s="173">
        <f t="shared" si="10"/>
        <v>9</v>
      </c>
      <c r="H260" s="174">
        <v>1750</v>
      </c>
      <c r="I260" s="175">
        <f t="shared" si="9"/>
        <v>15750</v>
      </c>
    </row>
    <row r="261" spans="1:9" ht="26.25" hidden="1" customHeight="1">
      <c r="A261" s="215">
        <v>239201</v>
      </c>
      <c r="B261" s="207" t="s">
        <v>1041</v>
      </c>
      <c r="C261" s="171">
        <v>45280</v>
      </c>
      <c r="D261" s="193" t="s">
        <v>1042</v>
      </c>
      <c r="E261" s="172">
        <v>21</v>
      </c>
      <c r="F261" s="173">
        <v>172</v>
      </c>
      <c r="G261" s="173">
        <f t="shared" si="10"/>
        <v>193</v>
      </c>
      <c r="H261" s="194">
        <v>33.04</v>
      </c>
      <c r="I261" s="175">
        <f t="shared" si="9"/>
        <v>6376.72</v>
      </c>
    </row>
    <row r="262" spans="1:9" ht="26.25" hidden="1" customHeight="1">
      <c r="A262" s="215" t="s">
        <v>569</v>
      </c>
      <c r="B262" s="207" t="s">
        <v>1043</v>
      </c>
      <c r="C262" s="171">
        <v>45209</v>
      </c>
      <c r="D262" s="193" t="s">
        <v>1044</v>
      </c>
      <c r="E262" s="172">
        <v>15</v>
      </c>
      <c r="F262" s="173">
        <v>152</v>
      </c>
      <c r="G262" s="173">
        <f t="shared" si="10"/>
        <v>167</v>
      </c>
      <c r="H262" s="194">
        <v>47.02</v>
      </c>
      <c r="I262" s="175">
        <f t="shared" si="9"/>
        <v>7852.34</v>
      </c>
    </row>
    <row r="263" spans="1:9" ht="26.25" hidden="1" customHeight="1">
      <c r="A263" s="215" t="s">
        <v>548</v>
      </c>
      <c r="B263" s="207" t="s">
        <v>1045</v>
      </c>
      <c r="C263" s="171">
        <v>44679</v>
      </c>
      <c r="D263" s="193" t="s">
        <v>1046</v>
      </c>
      <c r="E263" s="172">
        <v>17</v>
      </c>
      <c r="F263" s="173">
        <v>0</v>
      </c>
      <c r="G263" s="173">
        <f t="shared" si="10"/>
        <v>17</v>
      </c>
      <c r="H263" s="194">
        <v>176.4</v>
      </c>
      <c r="I263" s="175">
        <f t="shared" si="9"/>
        <v>2998.8</v>
      </c>
    </row>
    <row r="264" spans="1:9" ht="26.25" hidden="1" customHeight="1">
      <c r="A264" s="215" t="s">
        <v>1070</v>
      </c>
      <c r="B264" s="207" t="s">
        <v>1048</v>
      </c>
      <c r="C264" s="171">
        <v>45446</v>
      </c>
      <c r="D264" s="193" t="s">
        <v>1049</v>
      </c>
      <c r="E264" s="172">
        <v>321</v>
      </c>
      <c r="F264" s="173">
        <v>0</v>
      </c>
      <c r="G264" s="173">
        <f t="shared" si="10"/>
        <v>321</v>
      </c>
      <c r="H264" s="194">
        <v>47.02</v>
      </c>
      <c r="I264" s="175">
        <f t="shared" si="9"/>
        <v>15093.420000000002</v>
      </c>
    </row>
    <row r="265" spans="1:9" ht="26.25" hidden="1" customHeight="1">
      <c r="A265" s="215" t="s">
        <v>1070</v>
      </c>
      <c r="B265" s="207" t="s">
        <v>1048</v>
      </c>
      <c r="C265" s="171">
        <v>45446</v>
      </c>
      <c r="D265" s="193" t="s">
        <v>1050</v>
      </c>
      <c r="E265" s="172">
        <v>366</v>
      </c>
      <c r="F265" s="173">
        <v>0</v>
      </c>
      <c r="G265" s="173">
        <f t="shared" si="10"/>
        <v>366</v>
      </c>
      <c r="H265" s="194">
        <v>47.02</v>
      </c>
      <c r="I265" s="175">
        <f t="shared" si="9"/>
        <v>17209.32</v>
      </c>
    </row>
    <row r="266" spans="1:9" ht="26.25" hidden="1" customHeight="1">
      <c r="A266" s="215" t="s">
        <v>1070</v>
      </c>
      <c r="B266" s="207" t="s">
        <v>1048</v>
      </c>
      <c r="C266" s="171">
        <v>45446</v>
      </c>
      <c r="D266" s="193" t="s">
        <v>1051</v>
      </c>
      <c r="E266" s="172">
        <v>317</v>
      </c>
      <c r="F266" s="173">
        <v>0</v>
      </c>
      <c r="G266" s="173">
        <f t="shared" si="10"/>
        <v>317</v>
      </c>
      <c r="H266" s="194">
        <v>47.02</v>
      </c>
      <c r="I266" s="175">
        <f t="shared" ref="I266:I327" si="11">G266*H266</f>
        <v>14905.34</v>
      </c>
    </row>
    <row r="267" spans="1:9" ht="26.25" hidden="1" customHeight="1">
      <c r="A267" s="215" t="s">
        <v>1070</v>
      </c>
      <c r="B267" s="207" t="s">
        <v>1048</v>
      </c>
      <c r="C267" s="171">
        <v>45449</v>
      </c>
      <c r="D267" s="193" t="s">
        <v>1052</v>
      </c>
      <c r="E267" s="172">
        <v>393</v>
      </c>
      <c r="F267" s="173">
        <v>0</v>
      </c>
      <c r="G267" s="173">
        <f t="shared" si="10"/>
        <v>393</v>
      </c>
      <c r="H267" s="194">
        <v>34.93</v>
      </c>
      <c r="I267" s="175">
        <f t="shared" si="11"/>
        <v>13727.49</v>
      </c>
    </row>
    <row r="268" spans="1:9" ht="26.25" hidden="1" customHeight="1">
      <c r="A268" s="215" t="s">
        <v>1070</v>
      </c>
      <c r="B268" s="207" t="s">
        <v>1048</v>
      </c>
      <c r="C268" s="171">
        <v>45446</v>
      </c>
      <c r="D268" s="193" t="s">
        <v>1053</v>
      </c>
      <c r="E268" s="172">
        <v>369</v>
      </c>
      <c r="F268" s="173">
        <v>0</v>
      </c>
      <c r="G268" s="173">
        <f t="shared" si="10"/>
        <v>369</v>
      </c>
      <c r="H268" s="194">
        <v>34.93</v>
      </c>
      <c r="I268" s="175">
        <f t="shared" si="11"/>
        <v>12889.17</v>
      </c>
    </row>
    <row r="269" spans="1:9" ht="26.25" hidden="1" customHeight="1">
      <c r="A269" s="215" t="s">
        <v>1070</v>
      </c>
      <c r="B269" s="207" t="s">
        <v>1048</v>
      </c>
      <c r="C269" s="171">
        <v>45446</v>
      </c>
      <c r="D269" s="193" t="s">
        <v>1054</v>
      </c>
      <c r="E269" s="172">
        <v>410</v>
      </c>
      <c r="F269" s="173">
        <v>0</v>
      </c>
      <c r="G269" s="173">
        <f t="shared" si="10"/>
        <v>410</v>
      </c>
      <c r="H269" s="194">
        <v>34.93</v>
      </c>
      <c r="I269" s="175">
        <f t="shared" si="11"/>
        <v>14321.3</v>
      </c>
    </row>
    <row r="270" spans="1:9" ht="26.25" hidden="1" customHeight="1">
      <c r="A270" s="215">
        <v>239201</v>
      </c>
      <c r="B270" s="207" t="s">
        <v>1048</v>
      </c>
      <c r="C270" s="171">
        <v>45446</v>
      </c>
      <c r="D270" s="193" t="s">
        <v>1055</v>
      </c>
      <c r="E270" s="172">
        <v>404</v>
      </c>
      <c r="F270" s="173">
        <v>0</v>
      </c>
      <c r="G270" s="173">
        <f t="shared" si="10"/>
        <v>404</v>
      </c>
      <c r="H270" s="194">
        <v>34.93</v>
      </c>
      <c r="I270" s="175">
        <f t="shared" si="11"/>
        <v>14111.72</v>
      </c>
    </row>
    <row r="271" spans="1:9" ht="26.25" hidden="1" customHeight="1">
      <c r="A271" s="215" t="s">
        <v>569</v>
      </c>
      <c r="B271" s="207" t="s">
        <v>1048</v>
      </c>
      <c r="C271" s="171">
        <v>45203</v>
      </c>
      <c r="D271" s="193" t="s">
        <v>1332</v>
      </c>
      <c r="E271" s="172">
        <v>16</v>
      </c>
      <c r="F271" s="173">
        <v>18000</v>
      </c>
      <c r="G271" s="173">
        <f t="shared" si="10"/>
        <v>18016</v>
      </c>
      <c r="H271" s="194">
        <v>1.6</v>
      </c>
      <c r="I271" s="175">
        <f t="shared" si="11"/>
        <v>28825.600000000002</v>
      </c>
    </row>
    <row r="272" spans="1:9" ht="26.25" hidden="1" customHeight="1">
      <c r="A272" s="215" t="s">
        <v>569</v>
      </c>
      <c r="B272" s="207" t="s">
        <v>1333</v>
      </c>
      <c r="C272" s="171">
        <v>45280</v>
      </c>
      <c r="D272" s="172" t="s">
        <v>1072</v>
      </c>
      <c r="E272" s="172">
        <v>50</v>
      </c>
      <c r="F272" s="173">
        <v>50</v>
      </c>
      <c r="G272" s="173">
        <f t="shared" si="10"/>
        <v>100</v>
      </c>
      <c r="H272" s="194">
        <v>5.0599999999999996</v>
      </c>
      <c r="I272" s="175">
        <f t="shared" si="11"/>
        <v>505.99999999999994</v>
      </c>
    </row>
    <row r="273" spans="1:9" ht="26.25" hidden="1" customHeight="1">
      <c r="A273" s="215">
        <v>239201</v>
      </c>
      <c r="B273" s="207" t="s">
        <v>1073</v>
      </c>
      <c r="C273" s="171">
        <v>44965</v>
      </c>
      <c r="D273" s="172" t="s">
        <v>1077</v>
      </c>
      <c r="E273" s="172">
        <v>145</v>
      </c>
      <c r="F273" s="173">
        <v>0</v>
      </c>
      <c r="G273" s="173">
        <f t="shared" si="10"/>
        <v>145</v>
      </c>
      <c r="H273" s="194">
        <v>49.22</v>
      </c>
      <c r="I273" s="175">
        <f t="shared" si="11"/>
        <v>7136.9</v>
      </c>
    </row>
    <row r="274" spans="1:9" ht="26.25" hidden="1" customHeight="1">
      <c r="A274" s="215">
        <v>239201</v>
      </c>
      <c r="B274" s="207" t="s">
        <v>1079</v>
      </c>
      <c r="C274" s="171">
        <v>44965</v>
      </c>
      <c r="D274" s="172" t="s">
        <v>1334</v>
      </c>
      <c r="E274" s="172">
        <v>218</v>
      </c>
      <c r="F274" s="173">
        <v>0</v>
      </c>
      <c r="G274" s="173">
        <f t="shared" si="10"/>
        <v>218</v>
      </c>
      <c r="H274" s="196">
        <v>49.22</v>
      </c>
      <c r="I274" s="175">
        <f t="shared" si="11"/>
        <v>10729.96</v>
      </c>
    </row>
    <row r="275" spans="1:9" ht="26.25" hidden="1" customHeight="1">
      <c r="A275" s="215">
        <v>239201</v>
      </c>
      <c r="B275" s="207" t="s">
        <v>1079</v>
      </c>
      <c r="C275" s="171">
        <v>45280</v>
      </c>
      <c r="D275" s="191" t="s">
        <v>1081</v>
      </c>
      <c r="E275" s="191">
        <v>0</v>
      </c>
      <c r="F275" s="192">
        <v>96</v>
      </c>
      <c r="G275" s="173">
        <f t="shared" si="10"/>
        <v>96</v>
      </c>
      <c r="H275" s="196">
        <v>12.39</v>
      </c>
      <c r="I275" s="175">
        <f t="shared" si="11"/>
        <v>1189.44</v>
      </c>
    </row>
    <row r="276" spans="1:9" ht="26.25" hidden="1" customHeight="1">
      <c r="A276" s="215">
        <v>239201</v>
      </c>
      <c r="B276" s="207" t="s">
        <v>1079</v>
      </c>
      <c r="C276" s="171">
        <v>45280</v>
      </c>
      <c r="D276" s="191" t="s">
        <v>1335</v>
      </c>
      <c r="E276" s="191">
        <v>126</v>
      </c>
      <c r="F276" s="173">
        <v>0</v>
      </c>
      <c r="G276" s="173">
        <f t="shared" si="10"/>
        <v>126</v>
      </c>
      <c r="H276" s="196">
        <v>12.39</v>
      </c>
      <c r="I276" s="175">
        <f t="shared" si="11"/>
        <v>1561.14</v>
      </c>
    </row>
    <row r="277" spans="1:9" ht="26.25" hidden="1" customHeight="1">
      <c r="A277" s="215" t="s">
        <v>1070</v>
      </c>
      <c r="B277" s="207" t="s">
        <v>1073</v>
      </c>
      <c r="C277" s="171">
        <v>45446</v>
      </c>
      <c r="D277" s="191" t="s">
        <v>1084</v>
      </c>
      <c r="E277" s="191">
        <v>133</v>
      </c>
      <c r="F277" s="192">
        <v>144</v>
      </c>
      <c r="G277" s="173">
        <f t="shared" si="10"/>
        <v>277</v>
      </c>
      <c r="H277" s="196">
        <v>9.18</v>
      </c>
      <c r="I277" s="175">
        <f t="shared" si="11"/>
        <v>2542.86</v>
      </c>
    </row>
    <row r="278" spans="1:9" ht="26.25" hidden="1" customHeight="1">
      <c r="A278" s="215" t="s">
        <v>836</v>
      </c>
      <c r="B278" s="207" t="s">
        <v>1336</v>
      </c>
      <c r="C278" s="171">
        <v>45412</v>
      </c>
      <c r="D278" s="191" t="s">
        <v>1337</v>
      </c>
      <c r="E278" s="191">
        <v>0</v>
      </c>
      <c r="F278" s="192">
        <v>1</v>
      </c>
      <c r="G278" s="173">
        <f t="shared" si="10"/>
        <v>1</v>
      </c>
      <c r="H278" s="196">
        <v>1468.08</v>
      </c>
      <c r="I278" s="175">
        <f t="shared" si="11"/>
        <v>1468.08</v>
      </c>
    </row>
    <row r="279" spans="1:9" ht="26.25" hidden="1" customHeight="1">
      <c r="A279" s="215" t="s">
        <v>1070</v>
      </c>
      <c r="B279" s="207" t="s">
        <v>318</v>
      </c>
      <c r="C279" s="171">
        <v>45149</v>
      </c>
      <c r="D279" s="172" t="s">
        <v>1086</v>
      </c>
      <c r="E279" s="172">
        <v>128</v>
      </c>
      <c r="F279" s="173">
        <v>2000</v>
      </c>
      <c r="G279" s="173">
        <f t="shared" si="10"/>
        <v>2128</v>
      </c>
      <c r="H279" s="180">
        <v>319.77999999999997</v>
      </c>
      <c r="I279" s="175">
        <f t="shared" si="11"/>
        <v>680491.84</v>
      </c>
    </row>
    <row r="280" spans="1:9" ht="26.25" hidden="1" customHeight="1">
      <c r="A280" s="215" t="s">
        <v>1070</v>
      </c>
      <c r="B280" s="207" t="s">
        <v>318</v>
      </c>
      <c r="C280" s="171">
        <v>45140</v>
      </c>
      <c r="D280" s="172" t="s">
        <v>1087</v>
      </c>
      <c r="E280" s="172">
        <v>8</v>
      </c>
      <c r="F280" s="173">
        <v>2500</v>
      </c>
      <c r="G280" s="173">
        <f t="shared" si="10"/>
        <v>2508</v>
      </c>
      <c r="H280" s="196">
        <v>319.77999999999997</v>
      </c>
      <c r="I280" s="175">
        <f t="shared" si="11"/>
        <v>802008.23999999987</v>
      </c>
    </row>
    <row r="281" spans="1:9" ht="26.25" hidden="1" customHeight="1">
      <c r="A281" s="215" t="s">
        <v>1070</v>
      </c>
      <c r="B281" s="207" t="s">
        <v>1079</v>
      </c>
      <c r="C281" s="171">
        <v>45119</v>
      </c>
      <c r="D281" s="172" t="s">
        <v>1088</v>
      </c>
      <c r="E281" s="172">
        <v>458</v>
      </c>
      <c r="F281" s="173">
        <v>4090</v>
      </c>
      <c r="G281" s="173">
        <f t="shared" si="10"/>
        <v>4548</v>
      </c>
      <c r="H281" s="180">
        <v>245</v>
      </c>
      <c r="I281" s="175">
        <f t="shared" si="11"/>
        <v>1114260</v>
      </c>
    </row>
    <row r="282" spans="1:9" ht="26.25" hidden="1" customHeight="1">
      <c r="A282" s="215" t="s">
        <v>1070</v>
      </c>
      <c r="B282" s="207" t="s">
        <v>318</v>
      </c>
      <c r="C282" s="171">
        <v>43099</v>
      </c>
      <c r="D282" s="172" t="s">
        <v>1089</v>
      </c>
      <c r="E282" s="172">
        <v>0</v>
      </c>
      <c r="F282" s="173">
        <v>310</v>
      </c>
      <c r="G282" s="173">
        <f t="shared" si="10"/>
        <v>310</v>
      </c>
      <c r="H282" s="196">
        <v>188.8</v>
      </c>
      <c r="I282" s="175">
        <f t="shared" si="11"/>
        <v>58528</v>
      </c>
    </row>
    <row r="283" spans="1:9" ht="26.25" hidden="1" customHeight="1">
      <c r="A283" s="215" t="s">
        <v>1070</v>
      </c>
      <c r="B283" s="207" t="s">
        <v>318</v>
      </c>
      <c r="C283" s="171">
        <v>43099</v>
      </c>
      <c r="D283" s="172" t="s">
        <v>1090</v>
      </c>
      <c r="E283" s="172">
        <v>0</v>
      </c>
      <c r="F283" s="173">
        <v>44</v>
      </c>
      <c r="G283" s="173">
        <f t="shared" si="10"/>
        <v>44</v>
      </c>
      <c r="H283" s="196">
        <v>188</v>
      </c>
      <c r="I283" s="175">
        <f t="shared" si="11"/>
        <v>8272</v>
      </c>
    </row>
    <row r="284" spans="1:9" ht="26.25" hidden="1" customHeight="1">
      <c r="A284" s="215">
        <v>239201</v>
      </c>
      <c r="B284" s="207" t="s">
        <v>318</v>
      </c>
      <c r="C284" s="171">
        <v>43099</v>
      </c>
      <c r="D284" s="172" t="s">
        <v>1091</v>
      </c>
      <c r="E284" s="172">
        <v>13</v>
      </c>
      <c r="F284" s="173">
        <v>0</v>
      </c>
      <c r="G284" s="173">
        <f t="shared" si="10"/>
        <v>13</v>
      </c>
      <c r="H284" s="196">
        <v>141.94999999999999</v>
      </c>
      <c r="I284" s="175">
        <f t="shared" si="11"/>
        <v>1845.35</v>
      </c>
    </row>
    <row r="285" spans="1:9" ht="26.25" hidden="1" customHeight="1">
      <c r="A285" s="215" t="s">
        <v>1070</v>
      </c>
      <c r="B285" s="207" t="s">
        <v>318</v>
      </c>
      <c r="C285" s="171">
        <v>45149</v>
      </c>
      <c r="D285" s="172" t="s">
        <v>1092</v>
      </c>
      <c r="E285" s="172">
        <v>2</v>
      </c>
      <c r="F285" s="173">
        <v>10</v>
      </c>
      <c r="G285" s="173">
        <f t="shared" si="10"/>
        <v>12</v>
      </c>
      <c r="H285" s="196">
        <v>749.3</v>
      </c>
      <c r="I285" s="175">
        <f t="shared" si="11"/>
        <v>8991.5999999999985</v>
      </c>
    </row>
    <row r="286" spans="1:9" ht="26.25" hidden="1" customHeight="1">
      <c r="A286" s="215" t="s">
        <v>1070</v>
      </c>
      <c r="B286" s="207" t="s">
        <v>318</v>
      </c>
      <c r="C286" s="171">
        <v>45149</v>
      </c>
      <c r="D286" s="172" t="s">
        <v>1094</v>
      </c>
      <c r="E286" s="172">
        <v>0</v>
      </c>
      <c r="F286" s="173">
        <v>10</v>
      </c>
      <c r="G286" s="173">
        <f t="shared" si="10"/>
        <v>10</v>
      </c>
      <c r="H286" s="196">
        <v>749.3</v>
      </c>
      <c r="I286" s="175">
        <f t="shared" si="11"/>
        <v>7493</v>
      </c>
    </row>
    <row r="287" spans="1:9" ht="26.25" hidden="1" customHeight="1">
      <c r="A287" s="215" t="s">
        <v>1070</v>
      </c>
      <c r="B287" s="207" t="s">
        <v>318</v>
      </c>
      <c r="C287" s="171">
        <v>44945</v>
      </c>
      <c r="D287" s="172" t="s">
        <v>1098</v>
      </c>
      <c r="E287" s="172">
        <v>29</v>
      </c>
      <c r="F287" s="173">
        <v>5</v>
      </c>
      <c r="G287" s="173">
        <f t="shared" si="10"/>
        <v>34</v>
      </c>
      <c r="H287" s="196">
        <v>460.2</v>
      </c>
      <c r="I287" s="175">
        <f t="shared" si="11"/>
        <v>15646.8</v>
      </c>
    </row>
    <row r="288" spans="1:9" ht="26.25" hidden="1" customHeight="1">
      <c r="A288" s="215">
        <v>239201</v>
      </c>
      <c r="B288" s="207" t="s">
        <v>318</v>
      </c>
      <c r="C288" s="171">
        <v>43099</v>
      </c>
      <c r="D288" s="172" t="s">
        <v>1099</v>
      </c>
      <c r="E288" s="172">
        <v>9</v>
      </c>
      <c r="F288" s="173">
        <v>0</v>
      </c>
      <c r="G288" s="173">
        <f t="shared" si="10"/>
        <v>9</v>
      </c>
      <c r="H288" s="196">
        <v>460.2</v>
      </c>
      <c r="I288" s="175">
        <f t="shared" si="11"/>
        <v>4141.8</v>
      </c>
    </row>
    <row r="289" spans="1:9" ht="26.25" hidden="1" customHeight="1">
      <c r="A289" s="215">
        <v>239201</v>
      </c>
      <c r="B289" s="207" t="s">
        <v>318</v>
      </c>
      <c r="C289" s="171">
        <v>45259</v>
      </c>
      <c r="D289" s="172" t="s">
        <v>1100</v>
      </c>
      <c r="E289" s="172">
        <v>14</v>
      </c>
      <c r="F289" s="173">
        <v>134</v>
      </c>
      <c r="G289" s="173">
        <f t="shared" si="10"/>
        <v>148</v>
      </c>
      <c r="H289" s="196">
        <v>224.2</v>
      </c>
      <c r="I289" s="175">
        <f t="shared" si="11"/>
        <v>33181.599999999999</v>
      </c>
    </row>
    <row r="290" spans="1:9" ht="26.25" hidden="1" customHeight="1">
      <c r="A290" s="215">
        <v>239201</v>
      </c>
      <c r="B290" s="207" t="s">
        <v>1101</v>
      </c>
      <c r="C290" s="171">
        <v>43099</v>
      </c>
      <c r="D290" s="172" t="s">
        <v>1102</v>
      </c>
      <c r="E290" s="172">
        <v>52</v>
      </c>
      <c r="F290" s="173">
        <v>2500</v>
      </c>
      <c r="G290" s="173">
        <f t="shared" si="10"/>
        <v>2552</v>
      </c>
      <c r="H290" s="180">
        <v>14.15</v>
      </c>
      <c r="I290" s="175">
        <f t="shared" si="11"/>
        <v>36110.800000000003</v>
      </c>
    </row>
    <row r="291" spans="1:9" ht="26.25" hidden="1" customHeight="1">
      <c r="A291" s="215">
        <v>239201</v>
      </c>
      <c r="B291" s="207" t="s">
        <v>1103</v>
      </c>
      <c r="C291" s="171">
        <v>45405</v>
      </c>
      <c r="D291" s="172" t="s">
        <v>1104</v>
      </c>
      <c r="E291" s="172">
        <v>0</v>
      </c>
      <c r="F291" s="173">
        <v>192</v>
      </c>
      <c r="G291" s="173">
        <f t="shared" si="10"/>
        <v>192</v>
      </c>
      <c r="H291" s="180">
        <v>919.99</v>
      </c>
      <c r="I291" s="175">
        <f t="shared" si="11"/>
        <v>176638.08000000002</v>
      </c>
    </row>
    <row r="292" spans="1:9" ht="26.25" hidden="1" customHeight="1">
      <c r="A292" s="215">
        <v>239201</v>
      </c>
      <c r="B292" s="207" t="s">
        <v>1101</v>
      </c>
      <c r="C292" s="171">
        <v>45209</v>
      </c>
      <c r="D292" s="172" t="s">
        <v>1105</v>
      </c>
      <c r="E292" s="172">
        <v>1</v>
      </c>
      <c r="F292" s="173">
        <v>0</v>
      </c>
      <c r="G292" s="173">
        <f t="shared" si="10"/>
        <v>1</v>
      </c>
      <c r="H292" s="196">
        <v>20.059999999999999</v>
      </c>
      <c r="I292" s="175">
        <f t="shared" si="11"/>
        <v>20.059999999999999</v>
      </c>
    </row>
    <row r="293" spans="1:9" ht="26.25" hidden="1" customHeight="1">
      <c r="A293" s="215">
        <v>239201</v>
      </c>
      <c r="B293" s="207" t="s">
        <v>1106</v>
      </c>
      <c r="C293" s="171">
        <v>45259</v>
      </c>
      <c r="D293" s="172" t="s">
        <v>1108</v>
      </c>
      <c r="E293" s="172">
        <v>58</v>
      </c>
      <c r="F293" s="173">
        <v>0</v>
      </c>
      <c r="G293" s="173">
        <f t="shared" si="10"/>
        <v>58</v>
      </c>
      <c r="H293" s="180">
        <v>4.72</v>
      </c>
      <c r="I293" s="175">
        <f t="shared" si="11"/>
        <v>273.76</v>
      </c>
    </row>
    <row r="294" spans="1:9" ht="26.25" hidden="1" customHeight="1">
      <c r="A294" s="215" t="s">
        <v>569</v>
      </c>
      <c r="B294" s="207" t="s">
        <v>1109</v>
      </c>
      <c r="C294" s="171">
        <v>45209</v>
      </c>
      <c r="D294" s="172" t="s">
        <v>1111</v>
      </c>
      <c r="E294" s="172">
        <v>7</v>
      </c>
      <c r="F294" s="173">
        <v>0</v>
      </c>
      <c r="G294" s="173">
        <f t="shared" si="10"/>
        <v>7</v>
      </c>
      <c r="H294" s="180">
        <v>708</v>
      </c>
      <c r="I294" s="175">
        <f t="shared" si="11"/>
        <v>4956</v>
      </c>
    </row>
    <row r="295" spans="1:9" ht="26.25" hidden="1" customHeight="1">
      <c r="A295" s="215" t="s">
        <v>836</v>
      </c>
      <c r="B295" s="207" t="s">
        <v>1338</v>
      </c>
      <c r="C295" s="171">
        <v>45412</v>
      </c>
      <c r="D295" s="172" t="s">
        <v>1339</v>
      </c>
      <c r="E295" s="172">
        <v>0</v>
      </c>
      <c r="F295" s="173">
        <v>3</v>
      </c>
      <c r="G295" s="173">
        <f t="shared" si="10"/>
        <v>3</v>
      </c>
      <c r="H295" s="180">
        <v>944</v>
      </c>
      <c r="I295" s="175">
        <f t="shared" si="11"/>
        <v>2832</v>
      </c>
    </row>
    <row r="296" spans="1:9" ht="26.25" hidden="1" customHeight="1">
      <c r="A296" s="215" t="s">
        <v>836</v>
      </c>
      <c r="B296" s="207" t="s">
        <v>1338</v>
      </c>
      <c r="C296" s="171">
        <v>45412</v>
      </c>
      <c r="D296" s="172" t="s">
        <v>1340</v>
      </c>
      <c r="E296" s="172">
        <v>0</v>
      </c>
      <c r="F296" s="173">
        <v>3</v>
      </c>
      <c r="G296" s="173">
        <f t="shared" si="10"/>
        <v>3</v>
      </c>
      <c r="H296" s="180">
        <v>736.32</v>
      </c>
      <c r="I296" s="175">
        <f t="shared" si="11"/>
        <v>2208.96</v>
      </c>
    </row>
    <row r="297" spans="1:9" ht="26.25" hidden="1" customHeight="1">
      <c r="A297" s="215" t="s">
        <v>1095</v>
      </c>
      <c r="B297" s="207" t="s">
        <v>1114</v>
      </c>
      <c r="C297" s="171">
        <v>45436</v>
      </c>
      <c r="D297" s="172" t="s">
        <v>1115</v>
      </c>
      <c r="E297" s="172">
        <v>0</v>
      </c>
      <c r="F297" s="173">
        <v>8000</v>
      </c>
      <c r="G297" s="173">
        <f t="shared" si="10"/>
        <v>8000</v>
      </c>
      <c r="H297" s="180">
        <v>13</v>
      </c>
      <c r="I297" s="175">
        <f t="shared" si="11"/>
        <v>104000</v>
      </c>
    </row>
    <row r="298" spans="1:9" ht="26.25" hidden="1" customHeight="1">
      <c r="A298" s="215" t="s">
        <v>569</v>
      </c>
      <c r="B298" s="207" t="s">
        <v>1116</v>
      </c>
      <c r="C298" s="171">
        <v>45280</v>
      </c>
      <c r="D298" s="172" t="s">
        <v>1117</v>
      </c>
      <c r="E298" s="172">
        <v>34</v>
      </c>
      <c r="F298" s="173">
        <v>0</v>
      </c>
      <c r="G298" s="173">
        <f t="shared" si="10"/>
        <v>34</v>
      </c>
      <c r="H298" s="180">
        <v>7.08</v>
      </c>
      <c r="I298" s="175">
        <f t="shared" si="11"/>
        <v>240.72</v>
      </c>
    </row>
    <row r="299" spans="1:9" ht="26.25" hidden="1" customHeight="1">
      <c r="A299" s="216" t="s">
        <v>422</v>
      </c>
      <c r="B299" s="210" t="s">
        <v>1341</v>
      </c>
      <c r="C299" s="190">
        <v>45428</v>
      </c>
      <c r="D299" s="191" t="s">
        <v>1342</v>
      </c>
      <c r="E299" s="191">
        <v>0</v>
      </c>
      <c r="F299" s="173">
        <v>0</v>
      </c>
      <c r="G299" s="173">
        <f t="shared" si="10"/>
        <v>0</v>
      </c>
      <c r="H299" s="180">
        <v>244.26</v>
      </c>
      <c r="I299" s="175">
        <f t="shared" si="11"/>
        <v>0</v>
      </c>
    </row>
    <row r="300" spans="1:9" ht="26.25" hidden="1" customHeight="1">
      <c r="A300" s="215" t="s">
        <v>836</v>
      </c>
      <c r="B300" s="207" t="s">
        <v>556</v>
      </c>
      <c r="C300" s="171">
        <v>45412</v>
      </c>
      <c r="D300" s="172" t="s">
        <v>1343</v>
      </c>
      <c r="E300" s="172">
        <v>0</v>
      </c>
      <c r="F300" s="173">
        <v>3</v>
      </c>
      <c r="G300" s="173">
        <f t="shared" si="10"/>
        <v>3</v>
      </c>
      <c r="H300" s="180">
        <v>1211.3599999999999</v>
      </c>
      <c r="I300" s="175">
        <f t="shared" si="11"/>
        <v>3634.08</v>
      </c>
    </row>
    <row r="301" spans="1:9" ht="26.25" hidden="1" customHeight="1">
      <c r="A301" s="215" t="s">
        <v>1070</v>
      </c>
      <c r="B301" s="207" t="s">
        <v>556</v>
      </c>
      <c r="C301" s="171">
        <v>45412</v>
      </c>
      <c r="D301" s="172" t="s">
        <v>1344</v>
      </c>
      <c r="E301" s="172">
        <v>0</v>
      </c>
      <c r="F301" s="173">
        <v>3</v>
      </c>
      <c r="G301" s="173">
        <f t="shared" si="10"/>
        <v>3</v>
      </c>
      <c r="H301" s="180">
        <v>726.88</v>
      </c>
      <c r="I301" s="175">
        <f t="shared" si="11"/>
        <v>2180.64</v>
      </c>
    </row>
    <row r="302" spans="1:9" ht="26.25" hidden="1" customHeight="1">
      <c r="A302" s="215" t="s">
        <v>1070</v>
      </c>
      <c r="B302" s="207" t="s">
        <v>1122</v>
      </c>
      <c r="C302" s="171">
        <v>43099</v>
      </c>
      <c r="D302" s="172" t="s">
        <v>1125</v>
      </c>
      <c r="E302" s="172">
        <v>846</v>
      </c>
      <c r="F302" s="173">
        <v>0</v>
      </c>
      <c r="G302" s="173">
        <f t="shared" si="10"/>
        <v>846</v>
      </c>
      <c r="H302" s="180">
        <v>0.8</v>
      </c>
      <c r="I302" s="175">
        <f t="shared" si="11"/>
        <v>676.80000000000007</v>
      </c>
    </row>
    <row r="303" spans="1:9" ht="26.25" hidden="1" customHeight="1">
      <c r="A303" s="215" t="s">
        <v>1070</v>
      </c>
      <c r="B303" s="207" t="s">
        <v>1126</v>
      </c>
      <c r="C303" s="171">
        <v>43099</v>
      </c>
      <c r="D303" s="172" t="s">
        <v>1127</v>
      </c>
      <c r="E303" s="172">
        <v>905</v>
      </c>
      <c r="F303" s="173">
        <v>0</v>
      </c>
      <c r="G303" s="173">
        <f t="shared" si="10"/>
        <v>905</v>
      </c>
      <c r="H303" s="180">
        <v>0.71</v>
      </c>
      <c r="I303" s="175">
        <f t="shared" si="11"/>
        <v>642.54999999999995</v>
      </c>
    </row>
    <row r="304" spans="1:9" ht="26.25" hidden="1" customHeight="1">
      <c r="A304" s="215">
        <v>239201</v>
      </c>
      <c r="B304" s="207" t="s">
        <v>1126</v>
      </c>
      <c r="C304" s="171">
        <v>43099</v>
      </c>
      <c r="D304" s="172" t="s">
        <v>1128</v>
      </c>
      <c r="E304" s="172">
        <v>2095</v>
      </c>
      <c r="F304" s="173">
        <v>0</v>
      </c>
      <c r="G304" s="173">
        <f t="shared" si="10"/>
        <v>2095</v>
      </c>
      <c r="H304" s="180">
        <v>0.8</v>
      </c>
      <c r="I304" s="175">
        <f t="shared" si="11"/>
        <v>1676</v>
      </c>
    </row>
    <row r="305" spans="1:9" ht="26.25" hidden="1" customHeight="1">
      <c r="A305" s="215">
        <v>239201</v>
      </c>
      <c r="B305" s="207" t="s">
        <v>1129</v>
      </c>
      <c r="C305" s="171">
        <v>45203</v>
      </c>
      <c r="D305" s="172" t="s">
        <v>1130</v>
      </c>
      <c r="E305" s="172">
        <v>0</v>
      </c>
      <c r="F305" s="173">
        <v>10000</v>
      </c>
      <c r="G305" s="173">
        <f t="shared" si="10"/>
        <v>10000</v>
      </c>
      <c r="H305" s="196">
        <v>4.13</v>
      </c>
      <c r="I305" s="175">
        <f t="shared" si="11"/>
        <v>41300</v>
      </c>
    </row>
    <row r="306" spans="1:9" ht="26.25" hidden="1" customHeight="1">
      <c r="A306" s="215">
        <v>239201</v>
      </c>
      <c r="B306" s="207" t="s">
        <v>1126</v>
      </c>
      <c r="C306" s="171">
        <v>44965</v>
      </c>
      <c r="D306" s="172" t="s">
        <v>1131</v>
      </c>
      <c r="E306" s="172">
        <v>1398</v>
      </c>
      <c r="F306" s="173">
        <v>150</v>
      </c>
      <c r="G306" s="173">
        <f t="shared" si="10"/>
        <v>1548</v>
      </c>
      <c r="H306" s="196">
        <v>27.547999999999998</v>
      </c>
      <c r="I306" s="175">
        <f t="shared" si="11"/>
        <v>42644.303999999996</v>
      </c>
    </row>
    <row r="307" spans="1:9" ht="26.25" hidden="1" customHeight="1">
      <c r="A307" s="215">
        <v>239201</v>
      </c>
      <c r="B307" s="207" t="s">
        <v>1134</v>
      </c>
      <c r="C307" s="171">
        <v>43099</v>
      </c>
      <c r="D307" s="172" t="s">
        <v>1135</v>
      </c>
      <c r="E307" s="172">
        <v>1006</v>
      </c>
      <c r="F307" s="173">
        <v>0</v>
      </c>
      <c r="G307" s="173">
        <f t="shared" si="10"/>
        <v>1006</v>
      </c>
      <c r="H307" s="196">
        <v>1</v>
      </c>
      <c r="I307" s="175">
        <f t="shared" si="11"/>
        <v>1006</v>
      </c>
    </row>
    <row r="308" spans="1:9" ht="26.25" hidden="1" customHeight="1">
      <c r="A308" s="215">
        <v>239201</v>
      </c>
      <c r="B308" s="207" t="s">
        <v>1134</v>
      </c>
      <c r="C308" s="171">
        <v>43980</v>
      </c>
      <c r="D308" s="172" t="s">
        <v>1136</v>
      </c>
      <c r="E308" s="172">
        <v>1156</v>
      </c>
      <c r="F308" s="173">
        <v>0</v>
      </c>
      <c r="G308" s="173">
        <f t="shared" si="10"/>
        <v>1156</v>
      </c>
      <c r="H308" s="180">
        <v>12.09</v>
      </c>
      <c r="I308" s="175">
        <f t="shared" si="11"/>
        <v>13976.039999999999</v>
      </c>
    </row>
    <row r="309" spans="1:9" ht="26.25" hidden="1" customHeight="1">
      <c r="A309" s="215">
        <v>239201</v>
      </c>
      <c r="B309" s="207" t="s">
        <v>1132</v>
      </c>
      <c r="C309" s="171">
        <v>43980</v>
      </c>
      <c r="D309" s="172" t="s">
        <v>1137</v>
      </c>
      <c r="E309" s="172">
        <v>1800</v>
      </c>
      <c r="F309" s="173">
        <v>0</v>
      </c>
      <c r="G309" s="173">
        <f t="shared" si="10"/>
        <v>1800</v>
      </c>
      <c r="H309" s="180">
        <v>1.82</v>
      </c>
      <c r="I309" s="175">
        <f t="shared" si="11"/>
        <v>3276</v>
      </c>
    </row>
    <row r="310" spans="1:9" ht="26.25" hidden="1" customHeight="1">
      <c r="A310" s="215">
        <v>239201</v>
      </c>
      <c r="B310" s="207" t="s">
        <v>1126</v>
      </c>
      <c r="C310" s="171">
        <v>45217</v>
      </c>
      <c r="D310" s="172" t="s">
        <v>1142</v>
      </c>
      <c r="E310" s="172">
        <v>26</v>
      </c>
      <c r="F310" s="173">
        <v>24</v>
      </c>
      <c r="G310" s="173">
        <f t="shared" si="10"/>
        <v>50</v>
      </c>
      <c r="H310" s="180">
        <v>56</v>
      </c>
      <c r="I310" s="175">
        <f t="shared" si="11"/>
        <v>2800</v>
      </c>
    </row>
    <row r="311" spans="1:9" ht="26.25" hidden="1" customHeight="1">
      <c r="A311" s="215" t="s">
        <v>569</v>
      </c>
      <c r="B311" s="207" t="s">
        <v>1345</v>
      </c>
      <c r="C311" s="171">
        <v>45280</v>
      </c>
      <c r="D311" s="172" t="s">
        <v>1346</v>
      </c>
      <c r="E311" s="172">
        <v>26</v>
      </c>
      <c r="F311" s="173">
        <v>0</v>
      </c>
      <c r="G311" s="173">
        <f t="shared" ref="G311:G323" si="12">+E311+F311</f>
        <v>26</v>
      </c>
      <c r="H311" s="180">
        <v>105.02</v>
      </c>
      <c r="I311" s="175">
        <f t="shared" si="11"/>
        <v>2730.52</v>
      </c>
    </row>
    <row r="312" spans="1:9" ht="26.25" hidden="1" customHeight="1">
      <c r="A312" s="215">
        <v>239201</v>
      </c>
      <c r="B312" s="207" t="s">
        <v>1147</v>
      </c>
      <c r="C312" s="171">
        <v>44942</v>
      </c>
      <c r="D312" s="172" t="s">
        <v>1148</v>
      </c>
      <c r="E312" s="172">
        <v>0</v>
      </c>
      <c r="F312" s="173">
        <v>18</v>
      </c>
      <c r="G312" s="173">
        <f t="shared" si="12"/>
        <v>18</v>
      </c>
      <c r="H312" s="180">
        <v>334.75</v>
      </c>
      <c r="I312" s="175">
        <f t="shared" si="11"/>
        <v>6025.5</v>
      </c>
    </row>
    <row r="313" spans="1:9" ht="26.25" hidden="1" customHeight="1">
      <c r="A313" s="215" t="s">
        <v>569</v>
      </c>
      <c r="B313" s="207" t="s">
        <v>1158</v>
      </c>
      <c r="C313" s="171">
        <v>43099</v>
      </c>
      <c r="D313" s="172" t="s">
        <v>1159</v>
      </c>
      <c r="E313" s="172">
        <v>19</v>
      </c>
      <c r="F313" s="173">
        <v>0</v>
      </c>
      <c r="G313" s="173">
        <f t="shared" si="12"/>
        <v>19</v>
      </c>
      <c r="H313" s="180">
        <v>60</v>
      </c>
      <c r="I313" s="175">
        <f t="shared" si="11"/>
        <v>1140</v>
      </c>
    </row>
    <row r="314" spans="1:9" ht="26.25" hidden="1" customHeight="1">
      <c r="A314" s="215" t="s">
        <v>422</v>
      </c>
      <c r="B314" s="207" t="s">
        <v>1347</v>
      </c>
      <c r="C314" s="171">
        <v>45412</v>
      </c>
      <c r="D314" s="172" t="s">
        <v>1348</v>
      </c>
      <c r="E314" s="172">
        <v>0</v>
      </c>
      <c r="F314" s="173">
        <v>30</v>
      </c>
      <c r="G314" s="173">
        <f t="shared" si="12"/>
        <v>30</v>
      </c>
      <c r="H314" s="180">
        <v>102.4</v>
      </c>
      <c r="I314" s="175">
        <f t="shared" si="11"/>
        <v>3072</v>
      </c>
    </row>
    <row r="315" spans="1:9" ht="26.25" hidden="1" customHeight="1">
      <c r="A315" s="215" t="s">
        <v>569</v>
      </c>
      <c r="B315" s="207" t="s">
        <v>1175</v>
      </c>
      <c r="C315" s="171">
        <v>44078</v>
      </c>
      <c r="D315" s="172" t="s">
        <v>1176</v>
      </c>
      <c r="E315" s="172">
        <v>55</v>
      </c>
      <c r="F315" s="173">
        <v>0</v>
      </c>
      <c r="G315" s="173">
        <f t="shared" si="12"/>
        <v>55</v>
      </c>
      <c r="H315" s="180">
        <v>2000</v>
      </c>
      <c r="I315" s="175">
        <f t="shared" si="11"/>
        <v>110000</v>
      </c>
    </row>
    <row r="316" spans="1:9" ht="26.25" hidden="1" customHeight="1">
      <c r="A316" s="216"/>
      <c r="B316" s="210" t="s">
        <v>1179</v>
      </c>
      <c r="C316" s="190">
        <v>45634</v>
      </c>
      <c r="D316" s="195" t="s">
        <v>1180</v>
      </c>
      <c r="E316" s="172">
        <v>0</v>
      </c>
      <c r="F316" s="192">
        <v>12</v>
      </c>
      <c r="G316" s="173">
        <f t="shared" si="12"/>
        <v>12</v>
      </c>
      <c r="H316" s="174">
        <v>448.4</v>
      </c>
      <c r="I316" s="175">
        <f t="shared" si="11"/>
        <v>5380.7999999999993</v>
      </c>
    </row>
    <row r="317" spans="1:9" ht="26.25" hidden="1" customHeight="1">
      <c r="A317" s="215" t="s">
        <v>836</v>
      </c>
      <c r="B317" s="207" t="s">
        <v>1175</v>
      </c>
      <c r="C317" s="171">
        <v>44911</v>
      </c>
      <c r="D317" s="172" t="s">
        <v>1181</v>
      </c>
      <c r="E317" s="172">
        <v>0</v>
      </c>
      <c r="F317" s="173">
        <v>12</v>
      </c>
      <c r="G317" s="173">
        <f t="shared" si="12"/>
        <v>12</v>
      </c>
      <c r="H317" s="180">
        <v>514.79999999999995</v>
      </c>
      <c r="I317" s="175">
        <f t="shared" si="11"/>
        <v>6177.5999999999995</v>
      </c>
    </row>
    <row r="318" spans="1:9" ht="26.25" hidden="1" customHeight="1">
      <c r="A318" s="215">
        <v>239201</v>
      </c>
      <c r="B318" s="207" t="s">
        <v>1179</v>
      </c>
      <c r="C318" s="171">
        <v>44965</v>
      </c>
      <c r="D318" s="172" t="s">
        <v>1349</v>
      </c>
      <c r="E318" s="172">
        <v>0</v>
      </c>
      <c r="F318" s="173">
        <v>0</v>
      </c>
      <c r="G318" s="173">
        <f t="shared" si="12"/>
        <v>0</v>
      </c>
      <c r="H318" s="180">
        <v>68</v>
      </c>
      <c r="I318" s="175">
        <f t="shared" si="11"/>
        <v>0</v>
      </c>
    </row>
    <row r="319" spans="1:9" ht="26.25" hidden="1" customHeight="1">
      <c r="A319" s="216"/>
      <c r="B319" s="210" t="s">
        <v>1350</v>
      </c>
      <c r="C319" s="190" t="s">
        <v>709</v>
      </c>
      <c r="D319" s="195" t="s">
        <v>1351</v>
      </c>
      <c r="E319" s="172">
        <v>0</v>
      </c>
      <c r="F319" s="192">
        <v>2</v>
      </c>
      <c r="G319" s="173">
        <f t="shared" si="12"/>
        <v>2</v>
      </c>
      <c r="H319" s="174">
        <v>687.94</v>
      </c>
      <c r="I319" s="175">
        <f t="shared" si="11"/>
        <v>1375.88</v>
      </c>
    </row>
    <row r="320" spans="1:9" ht="26.25" hidden="1" customHeight="1">
      <c r="A320" s="215" t="s">
        <v>569</v>
      </c>
      <c r="B320" s="207" t="s">
        <v>1182</v>
      </c>
      <c r="C320" s="171">
        <v>45469</v>
      </c>
      <c r="D320" s="172" t="s">
        <v>1183</v>
      </c>
      <c r="E320" s="172">
        <v>0</v>
      </c>
      <c r="F320" s="173">
        <v>150</v>
      </c>
      <c r="G320" s="173">
        <f t="shared" si="12"/>
        <v>150</v>
      </c>
      <c r="H320" s="180">
        <v>21.24</v>
      </c>
      <c r="I320" s="175">
        <f t="shared" si="11"/>
        <v>3185.9999999999995</v>
      </c>
    </row>
    <row r="321" spans="1:11" ht="26.25" hidden="1" customHeight="1">
      <c r="A321" s="215" t="s">
        <v>569</v>
      </c>
      <c r="B321" s="207" t="s">
        <v>648</v>
      </c>
      <c r="C321" s="171" t="s">
        <v>1352</v>
      </c>
      <c r="D321" s="172" t="s">
        <v>1190</v>
      </c>
      <c r="E321" s="172">
        <v>1</v>
      </c>
      <c r="F321" s="173">
        <v>0</v>
      </c>
      <c r="G321" s="173">
        <f t="shared" si="12"/>
        <v>1</v>
      </c>
      <c r="H321" s="174">
        <v>2592</v>
      </c>
      <c r="I321" s="175">
        <f t="shared" si="11"/>
        <v>2592</v>
      </c>
    </row>
    <row r="322" spans="1:11" ht="26.25" hidden="1" customHeight="1">
      <c r="A322" s="215" t="s">
        <v>569</v>
      </c>
      <c r="B322" s="207" t="s">
        <v>648</v>
      </c>
      <c r="C322" s="171" t="s">
        <v>462</v>
      </c>
      <c r="D322" s="172" t="s">
        <v>1353</v>
      </c>
      <c r="E322" s="172">
        <v>7</v>
      </c>
      <c r="F322" s="173">
        <v>0</v>
      </c>
      <c r="G322" s="173">
        <f t="shared" si="12"/>
        <v>7</v>
      </c>
      <c r="H322" s="174">
        <v>4860</v>
      </c>
      <c r="I322" s="175">
        <f t="shared" si="11"/>
        <v>34020</v>
      </c>
    </row>
    <row r="323" spans="1:11" ht="26.25" hidden="1" customHeight="1">
      <c r="A323" s="215" t="s">
        <v>548</v>
      </c>
      <c r="B323" s="207" t="s">
        <v>1187</v>
      </c>
      <c r="C323" s="171">
        <v>43099</v>
      </c>
      <c r="D323" s="172" t="s">
        <v>1196</v>
      </c>
      <c r="E323" s="172">
        <v>0</v>
      </c>
      <c r="F323" s="173">
        <v>3</v>
      </c>
      <c r="G323" s="173">
        <f t="shared" si="12"/>
        <v>3</v>
      </c>
      <c r="H323" s="180">
        <v>3144.14</v>
      </c>
      <c r="I323" s="175">
        <f t="shared" si="11"/>
        <v>9432.42</v>
      </c>
    </row>
    <row r="324" spans="1:11" ht="26.25" hidden="1" customHeight="1">
      <c r="A324" s="215"/>
      <c r="B324" s="207" t="s">
        <v>1354</v>
      </c>
      <c r="C324" s="171">
        <v>45632</v>
      </c>
      <c r="D324" s="172" t="s">
        <v>1355</v>
      </c>
      <c r="E324" s="172">
        <v>0</v>
      </c>
      <c r="F324" s="173"/>
      <c r="G324" s="173">
        <v>0</v>
      </c>
      <c r="H324" s="174">
        <v>481</v>
      </c>
      <c r="I324" s="175">
        <f t="shared" si="11"/>
        <v>0</v>
      </c>
    </row>
    <row r="325" spans="1:11" ht="26.25" hidden="1" customHeight="1">
      <c r="A325" s="215" t="s">
        <v>551</v>
      </c>
      <c r="B325" s="207" t="s">
        <v>1200</v>
      </c>
      <c r="C325" s="171">
        <v>43099</v>
      </c>
      <c r="D325" s="172" t="s">
        <v>1201</v>
      </c>
      <c r="E325" s="172">
        <v>41</v>
      </c>
      <c r="F325" s="173">
        <v>0</v>
      </c>
      <c r="G325" s="173">
        <f>+E325+F325</f>
        <v>41</v>
      </c>
      <c r="H325" s="180">
        <v>61.95</v>
      </c>
      <c r="I325" s="175">
        <f t="shared" si="11"/>
        <v>2539.9500000000003</v>
      </c>
    </row>
    <row r="326" spans="1:11" ht="26.25" hidden="1" customHeight="1">
      <c r="A326" s="215" t="s">
        <v>1264</v>
      </c>
      <c r="B326" s="207" t="s">
        <v>1356</v>
      </c>
      <c r="C326" s="171" t="s">
        <v>661</v>
      </c>
      <c r="D326" s="172" t="s">
        <v>1357</v>
      </c>
      <c r="E326" s="172">
        <v>0</v>
      </c>
      <c r="F326" s="173">
        <v>0</v>
      </c>
      <c r="G326" s="173">
        <f>+E326+F326</f>
        <v>0</v>
      </c>
      <c r="H326" s="180">
        <v>1859.68</v>
      </c>
      <c r="I326" s="175">
        <f t="shared" si="11"/>
        <v>0</v>
      </c>
    </row>
    <row r="327" spans="1:11" ht="26.25" hidden="1" customHeight="1">
      <c r="A327" s="217"/>
      <c r="B327" s="218" t="s">
        <v>386</v>
      </c>
      <c r="C327" s="219">
        <v>45634</v>
      </c>
      <c r="D327" s="220" t="s">
        <v>1220</v>
      </c>
      <c r="E327" s="201">
        <v>0</v>
      </c>
      <c r="F327" s="221">
        <v>38</v>
      </c>
      <c r="G327" s="202">
        <f>+E327+F327</f>
        <v>38</v>
      </c>
      <c r="H327" s="222">
        <v>186.44</v>
      </c>
      <c r="I327" s="175">
        <f t="shared" si="11"/>
        <v>7084.72</v>
      </c>
    </row>
    <row r="328" spans="1:11" ht="18.75" customHeight="1">
      <c r="B328" s="540" t="s">
        <v>398</v>
      </c>
      <c r="C328" s="541"/>
      <c r="D328" s="541"/>
      <c r="E328" s="541"/>
      <c r="F328" s="541"/>
      <c r="G328" s="541"/>
      <c r="H328" s="542"/>
      <c r="I328" s="161">
        <f>SUM(I9:I313)</f>
        <v>16974726.335700005</v>
      </c>
    </row>
    <row r="329" spans="1:11" ht="15.6">
      <c r="B329" s="4"/>
      <c r="C329" s="4"/>
      <c r="D329" s="4"/>
      <c r="E329" s="4"/>
      <c r="F329" s="4"/>
      <c r="G329" s="4"/>
      <c r="H329" s="4"/>
      <c r="I329" s="5"/>
      <c r="K329" s="6"/>
    </row>
    <row r="330" spans="1:11" ht="15.6">
      <c r="B330" s="4"/>
      <c r="C330" s="4"/>
      <c r="D330" s="4"/>
      <c r="E330" s="4"/>
      <c r="F330" s="7"/>
      <c r="G330" s="7"/>
      <c r="H330" s="4"/>
      <c r="I330" s="5"/>
    </row>
    <row r="331" spans="1:11" ht="15.6">
      <c r="B331" s="8"/>
      <c r="C331" s="8"/>
      <c r="D331" s="9"/>
      <c r="E331" s="9"/>
      <c r="F331" s="8"/>
      <c r="G331" s="8"/>
      <c r="H331" s="4"/>
      <c r="I331" s="5"/>
    </row>
    <row r="332" spans="1:11" ht="15.6">
      <c r="B332" s="10"/>
      <c r="C332" s="11"/>
      <c r="D332" s="13" t="s">
        <v>1227</v>
      </c>
      <c r="E332" s="12"/>
      <c r="F332" s="543" t="s">
        <v>100</v>
      </c>
      <c r="G332" s="543"/>
      <c r="H332" s="543"/>
      <c r="I332" s="5"/>
    </row>
    <row r="333" spans="1:11" ht="15.6">
      <c r="B333" s="511"/>
      <c r="C333" s="511"/>
      <c r="D333" s="206" t="s">
        <v>1228</v>
      </c>
      <c r="E333" s="8"/>
      <c r="F333" s="13" t="s">
        <v>102</v>
      </c>
      <c r="G333" s="13"/>
      <c r="H333" s="14"/>
      <c r="I333" s="5"/>
    </row>
    <row r="334" spans="1:11" ht="15.6">
      <c r="B334" s="510"/>
      <c r="C334" s="510"/>
      <c r="D334" s="12"/>
      <c r="E334" s="15"/>
      <c r="F334" s="511"/>
      <c r="G334" s="511"/>
      <c r="H334" s="511"/>
      <c r="I334" s="5"/>
    </row>
  </sheetData>
  <sheetProtection formatColumns="0"/>
  <protectedRanges>
    <protectedRange algorithmName="SHA-512" hashValue="LBABXSoDOZwmW6JHw0/UVhUf2VJw7hG7CJhbHfFChQyBB5/sK6EIYFNIJWOfI3r0RdyXLucLjrAMgFSqQdYVPQ==" saltValue="RsMx4oHK2QyZS4If6lRBwQ==" spinCount="100000" sqref="E9:E327" name="Rango1"/>
    <protectedRange algorithmName="SHA-512" hashValue="i8Q/FKXbt1fwSVWDcPbV+3Vnq7yGwhDHS9tpZ7t0gSM/ysQJHwCp6+0dSy45+NY631/yVTTieCce5bF6r1+kqA==" saltValue="ETvpWBQDzCiBv5LJu93Ldg==" spinCount="100000" sqref="F9:F327" name="Rango2"/>
    <protectedRange algorithmName="SHA-512" hashValue="+4vqs2IfyH2Bl9SP2B+XK24+nfID5TfEDbgp+spxuVVue5MGcGjssrRObn0ueJSjmXU6RAftaeiN41JiYbUWFQ==" saltValue="vnTr1DCxGwxXsyDiwkOQZg==" spinCount="100000" sqref="G8:I327" name="Rango3"/>
  </protectedRanges>
  <autoFilter ref="A8:I328" xr:uid="{E0CA4B3B-D96A-44D9-8B38-BCDBB57E175A}">
    <filterColumn colId="7">
      <filters blank="1"/>
    </filterColumn>
  </autoFilter>
  <sortState xmlns:xlrd2="http://schemas.microsoft.com/office/spreadsheetml/2017/richdata2" ref="A10:I327">
    <sortCondition ref="D10:D327"/>
  </sortState>
  <mergeCells count="7">
    <mergeCell ref="B334:C334"/>
    <mergeCell ref="F334:H334"/>
    <mergeCell ref="B1:I6"/>
    <mergeCell ref="B7:I7"/>
    <mergeCell ref="B328:H328"/>
    <mergeCell ref="F332:H332"/>
    <mergeCell ref="B333:C333"/>
  </mergeCells>
  <conditionalFormatting sqref="I1:I1048576">
    <cfRule type="colorScale" priority="1">
      <colorScale>
        <cfvo type="num" val="&quot;&gt;o=(239545.75&quot;"/>
        <cfvo type="max"/>
        <color rgb="FFFF7128"/>
        <color rgb="FFFFEF9C"/>
      </colorScale>
    </cfRule>
    <cfRule type="colorScale" priority="2">
      <colorScale>
        <cfvo type="num" val="&quot;&gt;=239545.75&quot;"/>
        <cfvo type="num" val="239545.75"/>
        <color rgb="FFFF7128"/>
        <color rgb="FFFF0000"/>
      </colorScale>
    </cfRule>
  </conditionalFormatting>
  <pageMargins left="0.17" right="0.39" top="0.34" bottom="0.74803149606299213" header="0.31496062992125984" footer="0.31496062992125984"/>
  <pageSetup scale="66" fitToHeight="0" orientation="portrait" r:id="rId1"/>
  <headerFooter>
    <oddFooter>&amp;C&amp;P of &amp;N Pages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59C54-1BDC-4353-90DF-FBE1B4AC0AFF}">
  <dimension ref="A1:K297"/>
  <sheetViews>
    <sheetView view="pageBreakPreview" topLeftCell="A254" zoomScale="96" zoomScaleNormal="75" zoomScaleSheetLayoutView="96" workbookViewId="0">
      <selection activeCell="J118" sqref="J118"/>
    </sheetView>
  </sheetViews>
  <sheetFormatPr defaultColWidth="9.140625" defaultRowHeight="21"/>
  <cols>
    <col min="1" max="1" width="15.42578125" style="1" customWidth="1"/>
    <col min="2" max="2" width="15.5703125" style="16" customWidth="1"/>
    <col min="3" max="3" width="14.7109375" style="16" customWidth="1"/>
    <col min="4" max="4" width="51.42578125" style="16" customWidth="1"/>
    <col min="5" max="5" width="16.5703125" style="16" customWidth="1"/>
    <col min="6" max="7" width="14.42578125" style="16" customWidth="1"/>
    <col min="8" max="8" width="10.5703125" style="16" customWidth="1"/>
    <col min="9" max="9" width="15.42578125" style="17" customWidth="1"/>
    <col min="10" max="10" width="16" customWidth="1"/>
    <col min="11" max="11" width="14" bestFit="1" customWidth="1"/>
  </cols>
  <sheetData>
    <row r="1" spans="1:9" ht="18" customHeight="1">
      <c r="B1" s="531"/>
      <c r="C1" s="532"/>
      <c r="D1" s="532"/>
      <c r="E1" s="532"/>
      <c r="F1" s="532"/>
      <c r="G1" s="532"/>
      <c r="H1" s="532"/>
      <c r="I1" s="533"/>
    </row>
    <row r="2" spans="1:9" ht="25.5" customHeight="1">
      <c r="B2" s="534"/>
      <c r="C2" s="535"/>
      <c r="D2" s="535"/>
      <c r="E2" s="535"/>
      <c r="F2" s="535"/>
      <c r="G2" s="535"/>
      <c r="H2" s="535"/>
      <c r="I2" s="536"/>
    </row>
    <row r="3" spans="1:9" ht="25.5" customHeight="1">
      <c r="B3" s="534"/>
      <c r="C3" s="535"/>
      <c r="D3" s="535"/>
      <c r="E3" s="535"/>
      <c r="F3" s="535"/>
      <c r="G3" s="535"/>
      <c r="H3" s="535"/>
      <c r="I3" s="536"/>
    </row>
    <row r="4" spans="1:9" ht="27" customHeight="1">
      <c r="B4" s="534"/>
      <c r="C4" s="535"/>
      <c r="D4" s="535"/>
      <c r="E4" s="535"/>
      <c r="F4" s="535"/>
      <c r="G4" s="535"/>
      <c r="H4" s="535"/>
      <c r="I4" s="536"/>
    </row>
    <row r="5" spans="1:9" ht="16.5" customHeight="1">
      <c r="B5" s="534"/>
      <c r="C5" s="535"/>
      <c r="D5" s="535"/>
      <c r="E5" s="535"/>
      <c r="F5" s="535"/>
      <c r="G5" s="535"/>
      <c r="H5" s="535"/>
      <c r="I5" s="536"/>
    </row>
    <row r="6" spans="1:9" ht="18" customHeight="1">
      <c r="B6" s="537"/>
      <c r="C6" s="538"/>
      <c r="D6" s="538"/>
      <c r="E6" s="538"/>
      <c r="F6" s="538"/>
      <c r="G6" s="538"/>
      <c r="H6" s="538"/>
      <c r="I6" s="539"/>
    </row>
    <row r="7" spans="1:9" ht="24" customHeight="1">
      <c r="B7" s="525" t="s">
        <v>1358</v>
      </c>
      <c r="C7" s="526"/>
      <c r="D7" s="526"/>
      <c r="E7" s="526"/>
      <c r="F7" s="526"/>
      <c r="G7" s="526"/>
      <c r="H7" s="526"/>
      <c r="I7" s="527"/>
    </row>
    <row r="8" spans="1:9" ht="69.599999999999994">
      <c r="A8" s="156" t="s">
        <v>466</v>
      </c>
      <c r="B8" s="157" t="s">
        <v>3</v>
      </c>
      <c r="C8" s="157" t="s">
        <v>4</v>
      </c>
      <c r="D8" s="158" t="s">
        <v>114</v>
      </c>
      <c r="E8" s="157" t="s">
        <v>115</v>
      </c>
      <c r="F8" s="157" t="s">
        <v>116</v>
      </c>
      <c r="G8" s="157" t="s">
        <v>1230</v>
      </c>
      <c r="H8" s="159" t="s">
        <v>118</v>
      </c>
      <c r="I8" s="160" t="s">
        <v>119</v>
      </c>
    </row>
    <row r="9" spans="1:9" ht="26.25" customHeight="1">
      <c r="A9" s="162">
        <v>239201</v>
      </c>
      <c r="B9" s="163" t="s">
        <v>510</v>
      </c>
      <c r="C9" s="164">
        <v>45209</v>
      </c>
      <c r="D9" s="165" t="s">
        <v>511</v>
      </c>
      <c r="E9" s="165">
        <v>0</v>
      </c>
      <c r="F9" s="166">
        <v>16</v>
      </c>
      <c r="G9" s="166">
        <f t="shared" ref="G9" si="0">+E9+F9</f>
        <v>16</v>
      </c>
      <c r="H9" s="167">
        <v>247.8</v>
      </c>
      <c r="I9" s="168">
        <f t="shared" ref="I9" si="1">G9*H9</f>
        <v>3964.8</v>
      </c>
    </row>
    <row r="10" spans="1:9" ht="40.5" customHeight="1">
      <c r="A10" s="169" t="s">
        <v>446</v>
      </c>
      <c r="B10" s="170" t="s">
        <v>1231</v>
      </c>
      <c r="C10" s="171">
        <v>45412</v>
      </c>
      <c r="D10" s="172" t="s">
        <v>1232</v>
      </c>
      <c r="E10" s="172">
        <v>0</v>
      </c>
      <c r="F10" s="173">
        <v>3</v>
      </c>
      <c r="G10" s="173">
        <f t="shared" ref="G10:G73" si="2">+E10+F10</f>
        <v>3</v>
      </c>
      <c r="H10" s="174">
        <v>140.81</v>
      </c>
      <c r="I10" s="175">
        <f t="shared" ref="I10:I73" si="3">G10*H10</f>
        <v>422.43</v>
      </c>
    </row>
    <row r="11" spans="1:9" ht="40.5" customHeight="1">
      <c r="A11" s="169" t="s">
        <v>446</v>
      </c>
      <c r="B11" s="170" t="s">
        <v>1231</v>
      </c>
      <c r="C11" s="171">
        <v>45412</v>
      </c>
      <c r="D11" s="172" t="s">
        <v>1233</v>
      </c>
      <c r="E11" s="172">
        <v>0</v>
      </c>
      <c r="F11" s="173">
        <v>3</v>
      </c>
      <c r="G11" s="173">
        <f t="shared" si="2"/>
        <v>3</v>
      </c>
      <c r="H11" s="174">
        <v>248.01</v>
      </c>
      <c r="I11" s="175">
        <f t="shared" si="3"/>
        <v>744.03</v>
      </c>
    </row>
    <row r="12" spans="1:9" ht="26.25" customHeight="1">
      <c r="A12" s="169">
        <v>239201</v>
      </c>
      <c r="B12" s="170" t="s">
        <v>549</v>
      </c>
      <c r="C12" s="171">
        <v>43099</v>
      </c>
      <c r="D12" s="172" t="s">
        <v>550</v>
      </c>
      <c r="E12" s="172">
        <v>379</v>
      </c>
      <c r="F12" s="173">
        <v>6404</v>
      </c>
      <c r="G12" s="173">
        <f t="shared" si="2"/>
        <v>6783</v>
      </c>
      <c r="H12" s="174">
        <v>33</v>
      </c>
      <c r="I12" s="175">
        <f t="shared" si="3"/>
        <v>223839</v>
      </c>
    </row>
    <row r="13" spans="1:9" ht="26.25" customHeight="1">
      <c r="A13" s="169">
        <v>239201</v>
      </c>
      <c r="B13" s="170" t="s">
        <v>552</v>
      </c>
      <c r="C13" s="171">
        <v>45209</v>
      </c>
      <c r="D13" s="172" t="s">
        <v>553</v>
      </c>
      <c r="E13" s="172">
        <v>14</v>
      </c>
      <c r="F13" s="173">
        <v>0</v>
      </c>
      <c r="G13" s="173">
        <f t="shared" si="2"/>
        <v>14</v>
      </c>
      <c r="H13" s="174">
        <v>33</v>
      </c>
      <c r="I13" s="175">
        <f t="shared" si="3"/>
        <v>462</v>
      </c>
    </row>
    <row r="14" spans="1:9" ht="26.25" customHeight="1">
      <c r="A14" s="169" t="s">
        <v>567</v>
      </c>
      <c r="B14" s="176" t="s">
        <v>1235</v>
      </c>
      <c r="C14" s="177">
        <v>45365</v>
      </c>
      <c r="D14" s="178" t="s">
        <v>1236</v>
      </c>
      <c r="E14" s="172">
        <v>5</v>
      </c>
      <c r="F14" s="173">
        <v>0</v>
      </c>
      <c r="G14" s="173">
        <f t="shared" si="2"/>
        <v>5</v>
      </c>
      <c r="H14" s="179">
        <v>4800</v>
      </c>
      <c r="I14" s="175">
        <f t="shared" si="3"/>
        <v>24000</v>
      </c>
    </row>
    <row r="15" spans="1:9" ht="26.25" customHeight="1">
      <c r="A15" s="169" t="s">
        <v>567</v>
      </c>
      <c r="B15" s="176" t="s">
        <v>1235</v>
      </c>
      <c r="C15" s="177">
        <v>45365</v>
      </c>
      <c r="D15" s="178" t="s">
        <v>1237</v>
      </c>
      <c r="E15" s="172">
        <v>5</v>
      </c>
      <c r="F15" s="173">
        <v>0</v>
      </c>
      <c r="G15" s="173">
        <f t="shared" si="2"/>
        <v>5</v>
      </c>
      <c r="H15" s="179">
        <v>5400</v>
      </c>
      <c r="I15" s="175">
        <f t="shared" si="3"/>
        <v>27000</v>
      </c>
    </row>
    <row r="16" spans="1:9" ht="26.25" customHeight="1">
      <c r="A16" s="169" t="s">
        <v>567</v>
      </c>
      <c r="B16" s="176" t="s">
        <v>1235</v>
      </c>
      <c r="C16" s="177">
        <v>45365</v>
      </c>
      <c r="D16" s="178" t="s">
        <v>1238</v>
      </c>
      <c r="E16" s="172">
        <v>10</v>
      </c>
      <c r="F16" s="173">
        <v>0</v>
      </c>
      <c r="G16" s="173">
        <f t="shared" si="2"/>
        <v>10</v>
      </c>
      <c r="H16" s="179">
        <v>2600</v>
      </c>
      <c r="I16" s="175">
        <f t="shared" si="3"/>
        <v>26000</v>
      </c>
    </row>
    <row r="17" spans="1:9" ht="26.25" customHeight="1">
      <c r="A17" s="169" t="s">
        <v>567</v>
      </c>
      <c r="B17" s="176" t="s">
        <v>1235</v>
      </c>
      <c r="C17" s="177">
        <v>45365</v>
      </c>
      <c r="D17" s="178" t="s">
        <v>1239</v>
      </c>
      <c r="E17" s="172">
        <v>6</v>
      </c>
      <c r="F17" s="173">
        <v>0</v>
      </c>
      <c r="G17" s="173">
        <f t="shared" si="2"/>
        <v>6</v>
      </c>
      <c r="H17" s="179">
        <v>1600</v>
      </c>
      <c r="I17" s="175">
        <f t="shared" si="3"/>
        <v>9600</v>
      </c>
    </row>
    <row r="18" spans="1:9" ht="43.5" customHeight="1">
      <c r="A18" s="169">
        <v>239201</v>
      </c>
      <c r="B18" s="170" t="s">
        <v>558</v>
      </c>
      <c r="C18" s="171">
        <v>43099</v>
      </c>
      <c r="D18" s="172" t="s">
        <v>559</v>
      </c>
      <c r="E18" s="172">
        <v>1</v>
      </c>
      <c r="F18" s="173">
        <v>24</v>
      </c>
      <c r="G18" s="173">
        <f t="shared" si="2"/>
        <v>25</v>
      </c>
      <c r="H18" s="174">
        <v>275</v>
      </c>
      <c r="I18" s="175">
        <f t="shared" si="3"/>
        <v>6875</v>
      </c>
    </row>
    <row r="19" spans="1:9" ht="43.5" customHeight="1">
      <c r="A19" s="169" t="s">
        <v>1243</v>
      </c>
      <c r="B19" s="170" t="s">
        <v>1240</v>
      </c>
      <c r="C19" s="171" t="s">
        <v>1241</v>
      </c>
      <c r="D19" s="172" t="s">
        <v>1244</v>
      </c>
      <c r="E19" s="172">
        <v>0</v>
      </c>
      <c r="F19" s="173">
        <v>4</v>
      </c>
      <c r="G19" s="173">
        <f t="shared" si="2"/>
        <v>4</v>
      </c>
      <c r="H19" s="180">
        <v>2748.22</v>
      </c>
      <c r="I19" s="175">
        <f t="shared" si="3"/>
        <v>10992.88</v>
      </c>
    </row>
    <row r="20" spans="1:9" ht="43.5" customHeight="1">
      <c r="A20" s="169" t="s">
        <v>551</v>
      </c>
      <c r="B20" s="170" t="s">
        <v>560</v>
      </c>
      <c r="C20" s="171">
        <v>45412</v>
      </c>
      <c r="D20" s="172" t="s">
        <v>1245</v>
      </c>
      <c r="E20" s="172">
        <v>0</v>
      </c>
      <c r="F20" s="173">
        <v>12</v>
      </c>
      <c r="G20" s="173">
        <f t="shared" si="2"/>
        <v>12</v>
      </c>
      <c r="H20" s="174">
        <v>97.35</v>
      </c>
      <c r="I20" s="175">
        <f t="shared" si="3"/>
        <v>1168.1999999999998</v>
      </c>
    </row>
    <row r="21" spans="1:9" ht="43.5" customHeight="1">
      <c r="A21" s="169" t="s">
        <v>551</v>
      </c>
      <c r="B21" s="170" t="s">
        <v>560</v>
      </c>
      <c r="C21" s="171">
        <v>45412</v>
      </c>
      <c r="D21" s="172" t="s">
        <v>1246</v>
      </c>
      <c r="E21" s="172">
        <v>0</v>
      </c>
      <c r="F21" s="173">
        <v>18</v>
      </c>
      <c r="G21" s="173">
        <f t="shared" si="2"/>
        <v>18</v>
      </c>
      <c r="H21" s="174">
        <v>99.02</v>
      </c>
      <c r="I21" s="175">
        <f t="shared" si="3"/>
        <v>1782.36</v>
      </c>
    </row>
    <row r="22" spans="1:9" ht="43.5" customHeight="1">
      <c r="A22" s="169" t="s">
        <v>551</v>
      </c>
      <c r="B22" s="170" t="s">
        <v>560</v>
      </c>
      <c r="C22" s="171">
        <v>45412</v>
      </c>
      <c r="D22" s="172" t="s">
        <v>1247</v>
      </c>
      <c r="E22" s="172">
        <v>0</v>
      </c>
      <c r="F22" s="173">
        <v>18</v>
      </c>
      <c r="G22" s="173">
        <f t="shared" si="2"/>
        <v>18</v>
      </c>
      <c r="H22" s="174">
        <v>123.74</v>
      </c>
      <c r="I22" s="175">
        <f t="shared" si="3"/>
        <v>2227.3199999999997</v>
      </c>
    </row>
    <row r="23" spans="1:9" ht="43.5" customHeight="1">
      <c r="A23" s="169" t="s">
        <v>548</v>
      </c>
      <c r="B23" s="170" t="s">
        <v>560</v>
      </c>
      <c r="C23" s="171">
        <v>45412</v>
      </c>
      <c r="D23" s="172" t="s">
        <v>561</v>
      </c>
      <c r="E23" s="172">
        <v>0</v>
      </c>
      <c r="F23" s="173">
        <v>2</v>
      </c>
      <c r="G23" s="173">
        <f t="shared" si="2"/>
        <v>2</v>
      </c>
      <c r="H23" s="174">
        <v>29493.15</v>
      </c>
      <c r="I23" s="175">
        <f t="shared" si="3"/>
        <v>58986.3</v>
      </c>
    </row>
    <row r="24" spans="1:9" ht="43.5" customHeight="1">
      <c r="A24" s="169" t="s">
        <v>551</v>
      </c>
      <c r="B24" s="170" t="s">
        <v>560</v>
      </c>
      <c r="C24" s="171">
        <v>45455</v>
      </c>
      <c r="D24" s="172" t="s">
        <v>1248</v>
      </c>
      <c r="E24" s="172">
        <v>0</v>
      </c>
      <c r="F24" s="173">
        <v>3</v>
      </c>
      <c r="G24" s="173">
        <f t="shared" si="2"/>
        <v>3</v>
      </c>
      <c r="H24" s="174">
        <v>6196.99</v>
      </c>
      <c r="I24" s="175">
        <f t="shared" si="3"/>
        <v>18590.97</v>
      </c>
    </row>
    <row r="25" spans="1:9" ht="43.5" customHeight="1">
      <c r="A25" s="169" t="s">
        <v>551</v>
      </c>
      <c r="B25" s="170" t="s">
        <v>560</v>
      </c>
      <c r="C25" s="171">
        <v>45455</v>
      </c>
      <c r="D25" s="172" t="s">
        <v>1249</v>
      </c>
      <c r="E25" s="172">
        <v>0</v>
      </c>
      <c r="F25" s="173">
        <v>7</v>
      </c>
      <c r="G25" s="173">
        <f t="shared" si="2"/>
        <v>7</v>
      </c>
      <c r="H25" s="174">
        <v>7989.99</v>
      </c>
      <c r="I25" s="175">
        <f t="shared" si="3"/>
        <v>55929.93</v>
      </c>
    </row>
    <row r="26" spans="1:9" ht="43.5" customHeight="1">
      <c r="A26" s="169" t="s">
        <v>551</v>
      </c>
      <c r="B26" s="176" t="s">
        <v>565</v>
      </c>
      <c r="C26" s="177">
        <v>45138</v>
      </c>
      <c r="D26" s="178" t="s">
        <v>566</v>
      </c>
      <c r="E26" s="172">
        <v>148</v>
      </c>
      <c r="F26" s="173">
        <v>0</v>
      </c>
      <c r="G26" s="173">
        <f t="shared" si="2"/>
        <v>148</v>
      </c>
      <c r="H26" s="179">
        <v>29.18</v>
      </c>
      <c r="I26" s="175">
        <f t="shared" si="3"/>
        <v>4318.6400000000003</v>
      </c>
    </row>
    <row r="27" spans="1:9" ht="43.5" customHeight="1">
      <c r="A27" s="169" t="s">
        <v>551</v>
      </c>
      <c r="B27" s="176" t="s">
        <v>1250</v>
      </c>
      <c r="C27" s="177">
        <v>45138</v>
      </c>
      <c r="D27" s="178" t="s">
        <v>570</v>
      </c>
      <c r="E27" s="172">
        <v>56</v>
      </c>
      <c r="F27" s="173">
        <v>0</v>
      </c>
      <c r="G27" s="173">
        <f t="shared" si="2"/>
        <v>56</v>
      </c>
      <c r="H27" s="179">
        <v>29.18</v>
      </c>
      <c r="I27" s="175">
        <f t="shared" si="3"/>
        <v>1634.08</v>
      </c>
    </row>
    <row r="28" spans="1:9" ht="43.5" customHeight="1">
      <c r="A28" s="169" t="s">
        <v>567</v>
      </c>
      <c r="B28" s="170" t="s">
        <v>572</v>
      </c>
      <c r="C28" s="171">
        <v>45460</v>
      </c>
      <c r="D28" s="172" t="s">
        <v>573</v>
      </c>
      <c r="E28" s="172">
        <v>0</v>
      </c>
      <c r="F28" s="173">
        <v>12</v>
      </c>
      <c r="G28" s="173">
        <f t="shared" si="2"/>
        <v>12</v>
      </c>
      <c r="H28" s="174">
        <v>1050.2</v>
      </c>
      <c r="I28" s="175">
        <f t="shared" si="3"/>
        <v>12602.400000000001</v>
      </c>
    </row>
    <row r="29" spans="1:9" ht="43.5" customHeight="1">
      <c r="A29" s="169" t="s">
        <v>569</v>
      </c>
      <c r="B29" s="170" t="s">
        <v>574</v>
      </c>
      <c r="C29" s="171">
        <v>45209</v>
      </c>
      <c r="D29" s="172" t="s">
        <v>575</v>
      </c>
      <c r="E29" s="172">
        <v>12</v>
      </c>
      <c r="F29" s="173">
        <v>0</v>
      </c>
      <c r="G29" s="173">
        <f t="shared" si="2"/>
        <v>12</v>
      </c>
      <c r="H29" s="174">
        <v>23.640999999999998</v>
      </c>
      <c r="I29" s="175">
        <f t="shared" si="3"/>
        <v>283.69200000000001</v>
      </c>
    </row>
    <row r="30" spans="1:9" ht="43.5" customHeight="1">
      <c r="A30" s="169" t="s">
        <v>569</v>
      </c>
      <c r="B30" s="170" t="s">
        <v>578</v>
      </c>
      <c r="C30" s="171">
        <v>45202</v>
      </c>
      <c r="D30" s="178" t="s">
        <v>579</v>
      </c>
      <c r="E30" s="172">
        <v>6</v>
      </c>
      <c r="F30" s="173">
        <v>0</v>
      </c>
      <c r="G30" s="173">
        <f t="shared" si="2"/>
        <v>6</v>
      </c>
      <c r="H30" s="174">
        <v>499.9</v>
      </c>
      <c r="I30" s="175">
        <f t="shared" si="3"/>
        <v>2999.3999999999996</v>
      </c>
    </row>
    <row r="31" spans="1:9" ht="43.5" customHeight="1">
      <c r="A31" s="169" t="s">
        <v>569</v>
      </c>
      <c r="B31" s="170" t="s">
        <v>578</v>
      </c>
      <c r="C31" s="171">
        <v>45202</v>
      </c>
      <c r="D31" s="178" t="s">
        <v>1251</v>
      </c>
      <c r="E31" s="172">
        <v>6</v>
      </c>
      <c r="F31" s="173">
        <v>0</v>
      </c>
      <c r="G31" s="173">
        <f t="shared" si="2"/>
        <v>6</v>
      </c>
      <c r="H31" s="174">
        <v>499.9</v>
      </c>
      <c r="I31" s="175">
        <f t="shared" si="3"/>
        <v>2999.3999999999996</v>
      </c>
    </row>
    <row r="32" spans="1:9" ht="43.5" customHeight="1">
      <c r="A32" s="169" t="s">
        <v>569</v>
      </c>
      <c r="B32" s="170" t="s">
        <v>578</v>
      </c>
      <c r="C32" s="171">
        <v>45202</v>
      </c>
      <c r="D32" s="178" t="s">
        <v>580</v>
      </c>
      <c r="E32" s="172">
        <v>7</v>
      </c>
      <c r="F32" s="173">
        <v>0</v>
      </c>
      <c r="G32" s="173">
        <f t="shared" si="2"/>
        <v>7</v>
      </c>
      <c r="H32" s="174">
        <v>499.9</v>
      </c>
      <c r="I32" s="175">
        <f t="shared" si="3"/>
        <v>3499.2999999999997</v>
      </c>
    </row>
    <row r="33" spans="1:9" ht="43.5" customHeight="1">
      <c r="A33" s="169" t="s">
        <v>551</v>
      </c>
      <c r="B33" s="170" t="s">
        <v>578</v>
      </c>
      <c r="C33" s="171">
        <v>45202</v>
      </c>
      <c r="D33" s="178" t="s">
        <v>581</v>
      </c>
      <c r="E33" s="172">
        <v>7</v>
      </c>
      <c r="F33" s="173">
        <v>0</v>
      </c>
      <c r="G33" s="173">
        <f t="shared" si="2"/>
        <v>7</v>
      </c>
      <c r="H33" s="174">
        <v>499.9</v>
      </c>
      <c r="I33" s="175">
        <f t="shared" si="3"/>
        <v>3499.2999999999997</v>
      </c>
    </row>
    <row r="34" spans="1:9" ht="43.5" customHeight="1">
      <c r="A34" s="169" t="s">
        <v>551</v>
      </c>
      <c r="B34" s="170" t="s">
        <v>582</v>
      </c>
      <c r="C34" s="171">
        <v>44942</v>
      </c>
      <c r="D34" s="172" t="s">
        <v>1252</v>
      </c>
      <c r="E34" s="172">
        <v>0</v>
      </c>
      <c r="F34" s="173">
        <v>3</v>
      </c>
      <c r="G34" s="173">
        <f t="shared" si="2"/>
        <v>3</v>
      </c>
      <c r="H34" s="174">
        <v>1059.5</v>
      </c>
      <c r="I34" s="175">
        <f t="shared" si="3"/>
        <v>3178.5</v>
      </c>
    </row>
    <row r="35" spans="1:9" ht="43.5" customHeight="1">
      <c r="A35" s="169" t="s">
        <v>551</v>
      </c>
      <c r="B35" s="170" t="s">
        <v>582</v>
      </c>
      <c r="C35" s="171">
        <v>44942</v>
      </c>
      <c r="D35" s="172" t="s">
        <v>1253</v>
      </c>
      <c r="E35" s="172">
        <v>0</v>
      </c>
      <c r="F35" s="173">
        <v>3</v>
      </c>
      <c r="G35" s="173">
        <f t="shared" si="2"/>
        <v>3</v>
      </c>
      <c r="H35" s="174">
        <v>352</v>
      </c>
      <c r="I35" s="175">
        <f t="shared" si="3"/>
        <v>1056</v>
      </c>
    </row>
    <row r="36" spans="1:9" ht="26.25" customHeight="1">
      <c r="A36" s="169" t="s">
        <v>551</v>
      </c>
      <c r="B36" s="170" t="s">
        <v>582</v>
      </c>
      <c r="C36" s="171">
        <v>44942</v>
      </c>
      <c r="D36" s="172" t="s">
        <v>1254</v>
      </c>
      <c r="E36" s="172">
        <v>0</v>
      </c>
      <c r="F36" s="173">
        <v>3</v>
      </c>
      <c r="G36" s="173">
        <f t="shared" si="2"/>
        <v>3</v>
      </c>
      <c r="H36" s="174">
        <v>402.72</v>
      </c>
      <c r="I36" s="175">
        <f t="shared" si="3"/>
        <v>1208.1600000000001</v>
      </c>
    </row>
    <row r="37" spans="1:9" ht="26.25" customHeight="1">
      <c r="A37" s="169" t="s">
        <v>551</v>
      </c>
      <c r="B37" s="170" t="s">
        <v>582</v>
      </c>
      <c r="C37" s="171">
        <v>44942</v>
      </c>
      <c r="D37" s="172" t="s">
        <v>1255</v>
      </c>
      <c r="E37" s="172">
        <v>0</v>
      </c>
      <c r="F37" s="173">
        <v>3</v>
      </c>
      <c r="G37" s="173">
        <f t="shared" si="2"/>
        <v>3</v>
      </c>
      <c r="H37" s="174">
        <v>974.76</v>
      </c>
      <c r="I37" s="175">
        <f t="shared" si="3"/>
        <v>2924.2799999999997</v>
      </c>
    </row>
    <row r="38" spans="1:9" ht="26.25" customHeight="1">
      <c r="A38" s="169" t="s">
        <v>551</v>
      </c>
      <c r="B38" s="170" t="s">
        <v>582</v>
      </c>
      <c r="C38" s="171">
        <v>44942</v>
      </c>
      <c r="D38" s="172" t="s">
        <v>1256</v>
      </c>
      <c r="E38" s="172">
        <v>0</v>
      </c>
      <c r="F38" s="173">
        <v>3</v>
      </c>
      <c r="G38" s="173">
        <f t="shared" si="2"/>
        <v>3</v>
      </c>
      <c r="H38" s="174">
        <v>2669.67</v>
      </c>
      <c r="I38" s="175">
        <f t="shared" si="3"/>
        <v>8009.01</v>
      </c>
    </row>
    <row r="39" spans="1:9" ht="26.25" customHeight="1">
      <c r="A39" s="169" t="s">
        <v>551</v>
      </c>
      <c r="B39" s="170" t="s">
        <v>582</v>
      </c>
      <c r="C39" s="171">
        <v>44942</v>
      </c>
      <c r="D39" s="172" t="s">
        <v>1257</v>
      </c>
      <c r="E39" s="172">
        <v>0</v>
      </c>
      <c r="F39" s="173">
        <v>3</v>
      </c>
      <c r="G39" s="173">
        <f t="shared" si="2"/>
        <v>3</v>
      </c>
      <c r="H39" s="174">
        <v>3305.26</v>
      </c>
      <c r="I39" s="175">
        <f t="shared" si="3"/>
        <v>9915.7800000000007</v>
      </c>
    </row>
    <row r="40" spans="1:9" ht="26.25" customHeight="1">
      <c r="A40" s="169" t="s">
        <v>551</v>
      </c>
      <c r="B40" s="170" t="s">
        <v>582</v>
      </c>
      <c r="C40" s="171">
        <v>44942</v>
      </c>
      <c r="D40" s="172" t="s">
        <v>1258</v>
      </c>
      <c r="E40" s="172">
        <v>0</v>
      </c>
      <c r="F40" s="173">
        <v>3</v>
      </c>
      <c r="G40" s="173">
        <f t="shared" si="2"/>
        <v>3</v>
      </c>
      <c r="H40" s="174">
        <v>3559.5</v>
      </c>
      <c r="I40" s="175">
        <f t="shared" si="3"/>
        <v>10678.5</v>
      </c>
    </row>
    <row r="41" spans="1:9" ht="26.25" customHeight="1">
      <c r="A41" s="169" t="s">
        <v>551</v>
      </c>
      <c r="B41" s="170" t="s">
        <v>582</v>
      </c>
      <c r="C41" s="171">
        <v>44942</v>
      </c>
      <c r="D41" s="172" t="s">
        <v>1259</v>
      </c>
      <c r="E41" s="172">
        <v>0</v>
      </c>
      <c r="F41" s="173">
        <v>3</v>
      </c>
      <c r="G41" s="173">
        <f t="shared" si="2"/>
        <v>3</v>
      </c>
      <c r="H41" s="174">
        <v>5119.32</v>
      </c>
      <c r="I41" s="175">
        <f t="shared" si="3"/>
        <v>15357.96</v>
      </c>
    </row>
    <row r="42" spans="1:9" ht="26.25" customHeight="1">
      <c r="A42" s="169" t="s">
        <v>567</v>
      </c>
      <c r="B42" s="170" t="s">
        <v>597</v>
      </c>
      <c r="C42" s="171">
        <v>44229</v>
      </c>
      <c r="D42" s="172" t="s">
        <v>598</v>
      </c>
      <c r="E42" s="172">
        <v>0</v>
      </c>
      <c r="F42" s="173">
        <v>20</v>
      </c>
      <c r="G42" s="173">
        <f t="shared" si="2"/>
        <v>20</v>
      </c>
      <c r="H42" s="174">
        <v>1850</v>
      </c>
      <c r="I42" s="175">
        <f t="shared" si="3"/>
        <v>37000</v>
      </c>
    </row>
    <row r="43" spans="1:9" ht="26.25" customHeight="1">
      <c r="A43" s="169" t="s">
        <v>569</v>
      </c>
      <c r="B43" s="170" t="s">
        <v>603</v>
      </c>
      <c r="C43" s="171" t="s">
        <v>1260</v>
      </c>
      <c r="D43" s="172" t="s">
        <v>1261</v>
      </c>
      <c r="E43" s="172">
        <v>0</v>
      </c>
      <c r="F43" s="173">
        <v>20</v>
      </c>
      <c r="G43" s="173">
        <f t="shared" si="2"/>
        <v>20</v>
      </c>
      <c r="H43" s="180">
        <v>1419.6</v>
      </c>
      <c r="I43" s="175">
        <f t="shared" si="3"/>
        <v>28392</v>
      </c>
    </row>
    <row r="44" spans="1:9" ht="26.25" customHeight="1">
      <c r="A44" s="169" t="s">
        <v>443</v>
      </c>
      <c r="B44" s="170" t="s">
        <v>608</v>
      </c>
      <c r="C44" s="171">
        <v>44229</v>
      </c>
      <c r="D44" s="172" t="s">
        <v>609</v>
      </c>
      <c r="E44" s="172">
        <v>0</v>
      </c>
      <c r="F44" s="173">
        <v>10</v>
      </c>
      <c r="G44" s="173">
        <f t="shared" si="2"/>
        <v>10</v>
      </c>
      <c r="H44" s="174">
        <v>150</v>
      </c>
      <c r="I44" s="175">
        <f t="shared" si="3"/>
        <v>1500</v>
      </c>
    </row>
    <row r="45" spans="1:9" ht="26.25" customHeight="1">
      <c r="A45" s="169" t="s">
        <v>443</v>
      </c>
      <c r="B45" s="170" t="s">
        <v>614</v>
      </c>
      <c r="C45" s="171">
        <v>45139</v>
      </c>
      <c r="D45" s="172" t="s">
        <v>615</v>
      </c>
      <c r="E45" s="172">
        <v>0</v>
      </c>
      <c r="F45" s="173">
        <v>34920</v>
      </c>
      <c r="G45" s="173">
        <f t="shared" si="2"/>
        <v>34920</v>
      </c>
      <c r="H45" s="174">
        <v>155</v>
      </c>
      <c r="I45" s="175">
        <f t="shared" si="3"/>
        <v>5412600</v>
      </c>
    </row>
    <row r="46" spans="1:9" ht="26.25" customHeight="1">
      <c r="A46" s="169" t="s">
        <v>443</v>
      </c>
      <c r="B46" s="170" t="s">
        <v>614</v>
      </c>
      <c r="C46" s="171">
        <v>45201</v>
      </c>
      <c r="D46" s="172" t="s">
        <v>1262</v>
      </c>
      <c r="E46" s="172">
        <v>121</v>
      </c>
      <c r="F46" s="173">
        <v>250</v>
      </c>
      <c r="G46" s="173">
        <f t="shared" si="2"/>
        <v>371</v>
      </c>
      <c r="H46" s="174">
        <v>198</v>
      </c>
      <c r="I46" s="175">
        <f t="shared" si="3"/>
        <v>73458</v>
      </c>
    </row>
    <row r="47" spans="1:9" ht="26.25" customHeight="1">
      <c r="A47" s="169" t="s">
        <v>569</v>
      </c>
      <c r="B47" s="170" t="s">
        <v>622</v>
      </c>
      <c r="C47" s="171">
        <v>43646</v>
      </c>
      <c r="D47" s="172" t="s">
        <v>623</v>
      </c>
      <c r="E47" s="172">
        <v>50</v>
      </c>
      <c r="F47" s="173">
        <v>0</v>
      </c>
      <c r="G47" s="173">
        <f t="shared" si="2"/>
        <v>50</v>
      </c>
      <c r="H47" s="174">
        <v>5.9</v>
      </c>
      <c r="I47" s="175">
        <f t="shared" si="3"/>
        <v>295</v>
      </c>
    </row>
    <row r="48" spans="1:9" ht="26.25" customHeight="1">
      <c r="A48" s="169" t="s">
        <v>1264</v>
      </c>
      <c r="B48" s="176" t="s">
        <v>572</v>
      </c>
      <c r="C48" s="171">
        <v>45460</v>
      </c>
      <c r="D48" s="172" t="s">
        <v>624</v>
      </c>
      <c r="E48" s="172">
        <v>0</v>
      </c>
      <c r="F48" s="173">
        <v>0</v>
      </c>
      <c r="G48" s="173">
        <f t="shared" si="2"/>
        <v>0</v>
      </c>
      <c r="H48" s="174">
        <v>1050.2</v>
      </c>
      <c r="I48" s="175">
        <f t="shared" si="3"/>
        <v>0</v>
      </c>
    </row>
    <row r="49" spans="1:11" ht="26.25" customHeight="1">
      <c r="A49" s="169" t="s">
        <v>1264</v>
      </c>
      <c r="B49" s="170" t="s">
        <v>572</v>
      </c>
      <c r="C49" s="171" t="s">
        <v>1037</v>
      </c>
      <c r="D49" s="172" t="s">
        <v>1265</v>
      </c>
      <c r="E49" s="172">
        <v>0</v>
      </c>
      <c r="F49" s="173">
        <v>4</v>
      </c>
      <c r="G49" s="173">
        <f t="shared" si="2"/>
        <v>4</v>
      </c>
      <c r="H49" s="180">
        <v>1050.2</v>
      </c>
      <c r="I49" s="175">
        <f t="shared" si="3"/>
        <v>4200.8</v>
      </c>
    </row>
    <row r="50" spans="1:11" ht="26.25" customHeight="1">
      <c r="A50" s="169" t="s">
        <v>551</v>
      </c>
      <c r="B50" s="170" t="s">
        <v>627</v>
      </c>
      <c r="C50" s="171">
        <v>44942</v>
      </c>
      <c r="D50" s="172" t="s">
        <v>636</v>
      </c>
      <c r="E50" s="172">
        <v>0</v>
      </c>
      <c r="F50" s="173">
        <v>4</v>
      </c>
      <c r="G50" s="173">
        <f t="shared" si="2"/>
        <v>4</v>
      </c>
      <c r="H50" s="174">
        <v>317.98</v>
      </c>
      <c r="I50" s="175">
        <f t="shared" si="3"/>
        <v>1271.92</v>
      </c>
    </row>
    <row r="51" spans="1:11" ht="26.25" customHeight="1">
      <c r="A51" s="169">
        <v>239201</v>
      </c>
      <c r="B51" s="170" t="s">
        <v>627</v>
      </c>
      <c r="C51" s="171">
        <v>43846</v>
      </c>
      <c r="D51" s="172" t="s">
        <v>638</v>
      </c>
      <c r="E51" s="172">
        <v>357</v>
      </c>
      <c r="F51" s="173">
        <v>0</v>
      </c>
      <c r="G51" s="173">
        <f t="shared" si="2"/>
        <v>357</v>
      </c>
      <c r="H51" s="174">
        <v>12</v>
      </c>
      <c r="I51" s="175">
        <f t="shared" si="3"/>
        <v>4284</v>
      </c>
      <c r="K51" s="2"/>
    </row>
    <row r="52" spans="1:11" ht="26.25" customHeight="1">
      <c r="A52" s="169">
        <v>239201</v>
      </c>
      <c r="B52" s="170" t="s">
        <v>639</v>
      </c>
      <c r="C52" s="171">
        <v>45280</v>
      </c>
      <c r="D52" s="172" t="s">
        <v>1266</v>
      </c>
      <c r="E52" s="172">
        <v>0</v>
      </c>
      <c r="F52" s="173">
        <v>200</v>
      </c>
      <c r="G52" s="173">
        <f t="shared" si="2"/>
        <v>200</v>
      </c>
      <c r="H52" s="174">
        <v>99.12</v>
      </c>
      <c r="I52" s="175">
        <f t="shared" si="3"/>
        <v>19824</v>
      </c>
    </row>
    <row r="53" spans="1:11" ht="26.25" customHeight="1">
      <c r="A53" s="169">
        <v>239201</v>
      </c>
      <c r="B53" s="170" t="s">
        <v>639</v>
      </c>
      <c r="C53" s="171">
        <v>44965</v>
      </c>
      <c r="D53" s="172" t="s">
        <v>642</v>
      </c>
      <c r="E53" s="172">
        <v>89</v>
      </c>
      <c r="F53" s="173">
        <v>96</v>
      </c>
      <c r="G53" s="173">
        <f t="shared" si="2"/>
        <v>185</v>
      </c>
      <c r="H53" s="174">
        <v>221</v>
      </c>
      <c r="I53" s="175">
        <f t="shared" si="3"/>
        <v>40885</v>
      </c>
    </row>
    <row r="54" spans="1:11" ht="26.25" customHeight="1">
      <c r="A54" s="169">
        <v>239201</v>
      </c>
      <c r="B54" s="170" t="s">
        <v>639</v>
      </c>
      <c r="C54" s="171">
        <v>44965</v>
      </c>
      <c r="D54" s="172" t="s">
        <v>643</v>
      </c>
      <c r="E54" s="172">
        <v>73</v>
      </c>
      <c r="F54" s="173">
        <v>52</v>
      </c>
      <c r="G54" s="173">
        <f t="shared" si="2"/>
        <v>125</v>
      </c>
      <c r="H54" s="174">
        <v>247.51</v>
      </c>
      <c r="I54" s="175">
        <f t="shared" si="3"/>
        <v>30938.75</v>
      </c>
    </row>
    <row r="55" spans="1:11" ht="26.25" customHeight="1">
      <c r="A55" s="169">
        <v>239201</v>
      </c>
      <c r="B55" s="170" t="s">
        <v>639</v>
      </c>
      <c r="C55" s="171">
        <v>45203</v>
      </c>
      <c r="D55" s="172" t="s">
        <v>643</v>
      </c>
      <c r="E55" s="172">
        <v>0</v>
      </c>
      <c r="F55" s="173">
        <v>400</v>
      </c>
      <c r="G55" s="173">
        <f t="shared" si="2"/>
        <v>400</v>
      </c>
      <c r="H55" s="174">
        <v>131.99</v>
      </c>
      <c r="I55" s="175">
        <f t="shared" si="3"/>
        <v>52796</v>
      </c>
    </row>
    <row r="56" spans="1:11" ht="26.25" customHeight="1">
      <c r="A56" s="169">
        <v>239201</v>
      </c>
      <c r="B56" s="170" t="s">
        <v>639</v>
      </c>
      <c r="C56" s="171">
        <v>44965</v>
      </c>
      <c r="D56" s="172" t="s">
        <v>644</v>
      </c>
      <c r="E56" s="172">
        <v>0</v>
      </c>
      <c r="F56" s="173">
        <v>16</v>
      </c>
      <c r="G56" s="173">
        <f t="shared" si="2"/>
        <v>16</v>
      </c>
      <c r="H56" s="174">
        <v>294.01</v>
      </c>
      <c r="I56" s="175">
        <f t="shared" si="3"/>
        <v>4704.16</v>
      </c>
    </row>
    <row r="57" spans="1:11" ht="26.25" customHeight="1">
      <c r="A57" s="169">
        <v>239201</v>
      </c>
      <c r="B57" s="170" t="s">
        <v>639</v>
      </c>
      <c r="C57" s="171">
        <v>45209</v>
      </c>
      <c r="D57" s="172" t="s">
        <v>644</v>
      </c>
      <c r="E57" s="172">
        <v>70</v>
      </c>
      <c r="F57" s="173">
        <v>328</v>
      </c>
      <c r="G57" s="173">
        <f t="shared" si="2"/>
        <v>398</v>
      </c>
      <c r="H57" s="174">
        <v>141.6</v>
      </c>
      <c r="I57" s="175">
        <f t="shared" si="3"/>
        <v>56356.799999999996</v>
      </c>
    </row>
    <row r="58" spans="1:11" ht="26.25" customHeight="1">
      <c r="A58" s="169">
        <v>239201</v>
      </c>
      <c r="B58" s="170" t="s">
        <v>639</v>
      </c>
      <c r="C58" s="171">
        <v>44965</v>
      </c>
      <c r="D58" s="172" t="s">
        <v>645</v>
      </c>
      <c r="E58" s="172">
        <v>72</v>
      </c>
      <c r="F58" s="173">
        <v>39</v>
      </c>
      <c r="G58" s="173">
        <f t="shared" si="2"/>
        <v>111</v>
      </c>
      <c r="H58" s="174">
        <v>512.4</v>
      </c>
      <c r="I58" s="175">
        <f t="shared" si="3"/>
        <v>56876.399999999994</v>
      </c>
    </row>
    <row r="59" spans="1:11" ht="26.25" customHeight="1">
      <c r="A59" s="169">
        <v>239201</v>
      </c>
      <c r="B59" s="170" t="s">
        <v>639</v>
      </c>
      <c r="C59" s="171">
        <v>45203</v>
      </c>
      <c r="D59" s="172" t="s">
        <v>645</v>
      </c>
      <c r="E59" s="172">
        <v>0</v>
      </c>
      <c r="F59" s="173">
        <v>400</v>
      </c>
      <c r="G59" s="173">
        <f t="shared" si="2"/>
        <v>400</v>
      </c>
      <c r="H59" s="174">
        <v>190</v>
      </c>
      <c r="I59" s="175">
        <f t="shared" si="3"/>
        <v>76000</v>
      </c>
    </row>
    <row r="60" spans="1:11" ht="26.25" customHeight="1">
      <c r="A60" s="169">
        <v>239201</v>
      </c>
      <c r="B60" s="170" t="s">
        <v>639</v>
      </c>
      <c r="C60" s="171">
        <v>44965</v>
      </c>
      <c r="D60" s="172" t="s">
        <v>646</v>
      </c>
      <c r="E60" s="172">
        <v>18</v>
      </c>
      <c r="F60" s="173">
        <v>0</v>
      </c>
      <c r="G60" s="173">
        <f t="shared" si="2"/>
        <v>18</v>
      </c>
      <c r="H60" s="174">
        <v>910</v>
      </c>
      <c r="I60" s="175">
        <f t="shared" si="3"/>
        <v>16380</v>
      </c>
    </row>
    <row r="61" spans="1:11" ht="26.25" customHeight="1">
      <c r="A61" s="169">
        <v>239201</v>
      </c>
      <c r="B61" s="170" t="s">
        <v>639</v>
      </c>
      <c r="C61" s="171">
        <v>45203</v>
      </c>
      <c r="D61" s="172" t="s">
        <v>646</v>
      </c>
      <c r="E61" s="172">
        <f>42-18</f>
        <v>24</v>
      </c>
      <c r="F61" s="173">
        <v>156</v>
      </c>
      <c r="G61" s="173">
        <f t="shared" si="2"/>
        <v>180</v>
      </c>
      <c r="H61" s="174">
        <v>251</v>
      </c>
      <c r="I61" s="175">
        <f t="shared" si="3"/>
        <v>45180</v>
      </c>
    </row>
    <row r="62" spans="1:11" ht="26.25" customHeight="1">
      <c r="A62" s="169">
        <v>239201</v>
      </c>
      <c r="B62" s="170" t="s">
        <v>639</v>
      </c>
      <c r="C62" s="171">
        <v>43099</v>
      </c>
      <c r="D62" s="172" t="s">
        <v>647</v>
      </c>
      <c r="E62" s="172">
        <v>14</v>
      </c>
      <c r="F62" s="173">
        <v>0</v>
      </c>
      <c r="G62" s="173">
        <f t="shared" si="2"/>
        <v>14</v>
      </c>
      <c r="H62" s="174">
        <v>1700</v>
      </c>
      <c r="I62" s="175">
        <f t="shared" si="3"/>
        <v>23800</v>
      </c>
    </row>
    <row r="63" spans="1:11" ht="26.25" customHeight="1">
      <c r="A63" s="169">
        <v>239201</v>
      </c>
      <c r="B63" s="170" t="s">
        <v>648</v>
      </c>
      <c r="C63" s="171">
        <v>43099</v>
      </c>
      <c r="D63" s="172" t="s">
        <v>649</v>
      </c>
      <c r="E63" s="172">
        <v>12</v>
      </c>
      <c r="F63" s="173">
        <v>0</v>
      </c>
      <c r="G63" s="173">
        <f t="shared" si="2"/>
        <v>12</v>
      </c>
      <c r="H63" s="174">
        <v>5406.8</v>
      </c>
      <c r="I63" s="175">
        <f t="shared" si="3"/>
        <v>64881.600000000006</v>
      </c>
    </row>
    <row r="64" spans="1:11" ht="26.25" customHeight="1">
      <c r="A64" s="169">
        <v>239201</v>
      </c>
      <c r="B64" s="170" t="s">
        <v>648</v>
      </c>
      <c r="C64" s="171">
        <v>43099</v>
      </c>
      <c r="D64" s="172" t="s">
        <v>650</v>
      </c>
      <c r="E64" s="172">
        <v>9</v>
      </c>
      <c r="F64" s="173">
        <v>0</v>
      </c>
      <c r="G64" s="173">
        <f t="shared" si="2"/>
        <v>9</v>
      </c>
      <c r="H64" s="174">
        <v>4860</v>
      </c>
      <c r="I64" s="175">
        <f t="shared" si="3"/>
        <v>43740</v>
      </c>
    </row>
    <row r="65" spans="1:9" ht="26.25" customHeight="1">
      <c r="A65" s="169">
        <v>239201</v>
      </c>
      <c r="B65" s="170" t="s">
        <v>648</v>
      </c>
      <c r="C65" s="171">
        <v>43099</v>
      </c>
      <c r="D65" s="172" t="s">
        <v>651</v>
      </c>
      <c r="E65" s="172">
        <v>8</v>
      </c>
      <c r="F65" s="173">
        <v>0</v>
      </c>
      <c r="G65" s="173">
        <f t="shared" si="2"/>
        <v>8</v>
      </c>
      <c r="H65" s="174">
        <v>4860</v>
      </c>
      <c r="I65" s="175">
        <f t="shared" si="3"/>
        <v>38880</v>
      </c>
    </row>
    <row r="66" spans="1:9" ht="26.25" customHeight="1">
      <c r="A66" s="169">
        <v>239201</v>
      </c>
      <c r="B66" s="170" t="s">
        <v>648</v>
      </c>
      <c r="C66" s="171">
        <v>43099</v>
      </c>
      <c r="D66" s="172" t="s">
        <v>652</v>
      </c>
      <c r="E66" s="172">
        <v>7</v>
      </c>
      <c r="F66" s="173">
        <v>0</v>
      </c>
      <c r="G66" s="173">
        <f t="shared" si="2"/>
        <v>7</v>
      </c>
      <c r="H66" s="174">
        <v>4860</v>
      </c>
      <c r="I66" s="175">
        <f t="shared" si="3"/>
        <v>34020</v>
      </c>
    </row>
    <row r="67" spans="1:9" ht="26.25" customHeight="1">
      <c r="A67" s="169">
        <v>239201</v>
      </c>
      <c r="B67" s="170" t="s">
        <v>648</v>
      </c>
      <c r="C67" s="171">
        <v>45033</v>
      </c>
      <c r="D67" s="172" t="s">
        <v>1267</v>
      </c>
      <c r="E67" s="172">
        <v>28</v>
      </c>
      <c r="F67" s="173">
        <v>0</v>
      </c>
      <c r="G67" s="173">
        <f t="shared" si="2"/>
        <v>28</v>
      </c>
      <c r="H67" s="174">
        <v>9038.76</v>
      </c>
      <c r="I67" s="175">
        <f t="shared" si="3"/>
        <v>253085.28</v>
      </c>
    </row>
    <row r="68" spans="1:9" ht="26.25" customHeight="1">
      <c r="A68" s="169">
        <v>239201</v>
      </c>
      <c r="B68" s="170" t="s">
        <v>648</v>
      </c>
      <c r="C68" s="171">
        <v>43099</v>
      </c>
      <c r="D68" s="172" t="s">
        <v>654</v>
      </c>
      <c r="E68" s="172">
        <v>17</v>
      </c>
      <c r="F68" s="173">
        <v>0</v>
      </c>
      <c r="G68" s="173">
        <f t="shared" si="2"/>
        <v>17</v>
      </c>
      <c r="H68" s="181">
        <v>4288.13</v>
      </c>
      <c r="I68" s="175">
        <f t="shared" si="3"/>
        <v>72898.210000000006</v>
      </c>
    </row>
    <row r="69" spans="1:9" ht="26.25" customHeight="1">
      <c r="A69" s="169">
        <v>239201</v>
      </c>
      <c r="B69" s="170" t="s">
        <v>648</v>
      </c>
      <c r="C69" s="171">
        <v>43099</v>
      </c>
      <c r="D69" s="172" t="s">
        <v>655</v>
      </c>
      <c r="E69" s="172">
        <v>95</v>
      </c>
      <c r="F69" s="173">
        <v>0</v>
      </c>
      <c r="G69" s="173">
        <f t="shared" si="2"/>
        <v>95</v>
      </c>
      <c r="H69" s="174">
        <v>3743.84</v>
      </c>
      <c r="I69" s="175">
        <f t="shared" si="3"/>
        <v>355664.8</v>
      </c>
    </row>
    <row r="70" spans="1:9" ht="26.25" customHeight="1">
      <c r="A70" s="169">
        <v>239201</v>
      </c>
      <c r="B70" s="170" t="s">
        <v>648</v>
      </c>
      <c r="C70" s="171">
        <v>43099</v>
      </c>
      <c r="D70" s="172" t="s">
        <v>656</v>
      </c>
      <c r="E70" s="172">
        <v>3</v>
      </c>
      <c r="F70" s="173">
        <v>23</v>
      </c>
      <c r="G70" s="173">
        <f t="shared" si="2"/>
        <v>26</v>
      </c>
      <c r="H70" s="174">
        <v>2479</v>
      </c>
      <c r="I70" s="175">
        <f t="shared" si="3"/>
        <v>64454</v>
      </c>
    </row>
    <row r="71" spans="1:9" ht="26.25" customHeight="1">
      <c r="A71" s="169">
        <v>239201</v>
      </c>
      <c r="B71" s="170" t="s">
        <v>648</v>
      </c>
      <c r="C71" s="171">
        <v>43099</v>
      </c>
      <c r="D71" s="172" t="s">
        <v>657</v>
      </c>
      <c r="E71" s="172">
        <v>2</v>
      </c>
      <c r="F71" s="173">
        <v>27</v>
      </c>
      <c r="G71" s="173">
        <f t="shared" si="2"/>
        <v>29</v>
      </c>
      <c r="H71" s="174">
        <v>4794.8999999999996</v>
      </c>
      <c r="I71" s="175">
        <f t="shared" si="3"/>
        <v>139052.09999999998</v>
      </c>
    </row>
    <row r="72" spans="1:9" ht="26.25" customHeight="1">
      <c r="A72" s="169">
        <v>239201</v>
      </c>
      <c r="B72" s="170" t="s">
        <v>648</v>
      </c>
      <c r="C72" s="171">
        <v>43099</v>
      </c>
      <c r="D72" s="172" t="s">
        <v>658</v>
      </c>
      <c r="E72" s="172">
        <v>3</v>
      </c>
      <c r="F72" s="173">
        <v>27</v>
      </c>
      <c r="G72" s="173">
        <f t="shared" si="2"/>
        <v>30</v>
      </c>
      <c r="H72" s="174">
        <v>4794.8999999999996</v>
      </c>
      <c r="I72" s="175">
        <f t="shared" si="3"/>
        <v>143847</v>
      </c>
    </row>
    <row r="73" spans="1:9" ht="26.25" customHeight="1">
      <c r="A73" s="169">
        <v>239201</v>
      </c>
      <c r="B73" s="170" t="s">
        <v>648</v>
      </c>
      <c r="C73" s="171">
        <v>43099</v>
      </c>
      <c r="D73" s="172" t="s">
        <v>659</v>
      </c>
      <c r="E73" s="172">
        <v>5</v>
      </c>
      <c r="F73" s="173">
        <v>30</v>
      </c>
      <c r="G73" s="173">
        <f t="shared" si="2"/>
        <v>35</v>
      </c>
      <c r="H73" s="174">
        <v>4794.8999999999996</v>
      </c>
      <c r="I73" s="175">
        <f t="shared" si="3"/>
        <v>167821.5</v>
      </c>
    </row>
    <row r="74" spans="1:9" ht="26.25" customHeight="1">
      <c r="A74" s="169">
        <v>239201</v>
      </c>
      <c r="B74" s="170" t="s">
        <v>648</v>
      </c>
      <c r="C74" s="171">
        <v>45233</v>
      </c>
      <c r="D74" s="172" t="s">
        <v>660</v>
      </c>
      <c r="E74" s="172">
        <v>0</v>
      </c>
      <c r="F74" s="173">
        <v>20</v>
      </c>
      <c r="G74" s="173">
        <f t="shared" ref="G74:G137" si="4">+E74+F74</f>
        <v>20</v>
      </c>
      <c r="H74" s="181">
        <v>4794.8999999999996</v>
      </c>
      <c r="I74" s="175">
        <f t="shared" ref="I74:I137" si="5">G74*H74</f>
        <v>95898</v>
      </c>
    </row>
    <row r="75" spans="1:9" ht="26.25" customHeight="1">
      <c r="A75" s="169" t="s">
        <v>569</v>
      </c>
      <c r="B75" s="170" t="s">
        <v>648</v>
      </c>
      <c r="C75" s="171" t="s">
        <v>661</v>
      </c>
      <c r="D75" s="172" t="s">
        <v>662</v>
      </c>
      <c r="E75" s="172">
        <v>0</v>
      </c>
      <c r="F75" s="173">
        <v>16</v>
      </c>
      <c r="G75" s="173">
        <f t="shared" si="4"/>
        <v>16</v>
      </c>
      <c r="H75" s="180">
        <v>10703.9</v>
      </c>
      <c r="I75" s="175">
        <f t="shared" si="5"/>
        <v>171262.4</v>
      </c>
    </row>
    <row r="76" spans="1:9" ht="26.25" customHeight="1">
      <c r="A76" s="169" t="s">
        <v>569</v>
      </c>
      <c r="B76" s="170" t="s">
        <v>648</v>
      </c>
      <c r="C76" s="171" t="s">
        <v>661</v>
      </c>
      <c r="D76" s="172" t="s">
        <v>663</v>
      </c>
      <c r="E76" s="172">
        <v>0</v>
      </c>
      <c r="F76" s="173">
        <v>12</v>
      </c>
      <c r="G76" s="173">
        <f t="shared" si="4"/>
        <v>12</v>
      </c>
      <c r="H76" s="180">
        <v>7031.85</v>
      </c>
      <c r="I76" s="175">
        <f t="shared" si="5"/>
        <v>84382.200000000012</v>
      </c>
    </row>
    <row r="77" spans="1:9" ht="26.25" customHeight="1">
      <c r="A77" s="169">
        <v>239201</v>
      </c>
      <c r="B77" s="170" t="s">
        <v>648</v>
      </c>
      <c r="C77" s="171">
        <v>44945</v>
      </c>
      <c r="D77" s="172" t="s">
        <v>1268</v>
      </c>
      <c r="E77" s="172">
        <v>2</v>
      </c>
      <c r="F77" s="173">
        <v>0</v>
      </c>
      <c r="G77" s="173">
        <f t="shared" si="4"/>
        <v>2</v>
      </c>
      <c r="H77" s="174">
        <v>5606.44</v>
      </c>
      <c r="I77" s="175">
        <f t="shared" si="5"/>
        <v>11212.88</v>
      </c>
    </row>
    <row r="78" spans="1:9" ht="26.25" customHeight="1">
      <c r="A78" s="169">
        <v>239201</v>
      </c>
      <c r="B78" s="170" t="s">
        <v>648</v>
      </c>
      <c r="C78" s="171">
        <v>44945</v>
      </c>
      <c r="D78" s="172" t="s">
        <v>664</v>
      </c>
      <c r="E78" s="172">
        <v>1</v>
      </c>
      <c r="F78" s="173">
        <v>16</v>
      </c>
      <c r="G78" s="173">
        <f t="shared" si="4"/>
        <v>17</v>
      </c>
      <c r="H78" s="174">
        <v>9328.2000000000007</v>
      </c>
      <c r="I78" s="175">
        <f t="shared" si="5"/>
        <v>158579.40000000002</v>
      </c>
    </row>
    <row r="79" spans="1:9" ht="26.25" customHeight="1">
      <c r="A79" s="169">
        <v>239201</v>
      </c>
      <c r="B79" s="170" t="s">
        <v>648</v>
      </c>
      <c r="C79" s="171">
        <v>43099</v>
      </c>
      <c r="D79" s="172" t="s">
        <v>667</v>
      </c>
      <c r="E79" s="172">
        <v>0</v>
      </c>
      <c r="F79" s="173">
        <v>14</v>
      </c>
      <c r="G79" s="173">
        <f t="shared" si="4"/>
        <v>14</v>
      </c>
      <c r="H79" s="174">
        <v>4664.54</v>
      </c>
      <c r="I79" s="175">
        <f t="shared" si="5"/>
        <v>65303.56</v>
      </c>
    </row>
    <row r="80" spans="1:9" ht="26.25" customHeight="1">
      <c r="A80" s="169">
        <v>239201</v>
      </c>
      <c r="B80" s="170" t="s">
        <v>648</v>
      </c>
      <c r="C80" s="171">
        <v>43099</v>
      </c>
      <c r="D80" s="172" t="s">
        <v>668</v>
      </c>
      <c r="E80" s="172">
        <v>15</v>
      </c>
      <c r="F80" s="173">
        <v>0</v>
      </c>
      <c r="G80" s="173">
        <f t="shared" si="4"/>
        <v>15</v>
      </c>
      <c r="H80" s="174">
        <v>4664.54</v>
      </c>
      <c r="I80" s="175">
        <f t="shared" si="5"/>
        <v>69968.100000000006</v>
      </c>
    </row>
    <row r="81" spans="1:10" ht="26.25" customHeight="1">
      <c r="A81" s="169">
        <v>239201</v>
      </c>
      <c r="B81" s="170" t="s">
        <v>648</v>
      </c>
      <c r="C81" s="171">
        <v>43099</v>
      </c>
      <c r="D81" s="172" t="s">
        <v>669</v>
      </c>
      <c r="E81" s="172">
        <v>0</v>
      </c>
      <c r="F81" s="173">
        <v>10</v>
      </c>
      <c r="G81" s="173">
        <f t="shared" si="4"/>
        <v>10</v>
      </c>
      <c r="H81" s="174">
        <v>4664.54</v>
      </c>
      <c r="I81" s="175">
        <f t="shared" si="5"/>
        <v>46645.4</v>
      </c>
    </row>
    <row r="82" spans="1:10" ht="26.25" customHeight="1">
      <c r="A82" s="169">
        <v>239201</v>
      </c>
      <c r="B82" s="170" t="s">
        <v>648</v>
      </c>
      <c r="C82" s="171">
        <v>45233</v>
      </c>
      <c r="D82" s="172" t="s">
        <v>670</v>
      </c>
      <c r="E82" s="172">
        <v>9</v>
      </c>
      <c r="F82" s="173">
        <v>0</v>
      </c>
      <c r="G82" s="173">
        <f t="shared" si="4"/>
        <v>9</v>
      </c>
      <c r="H82" s="181">
        <v>9581.83</v>
      </c>
      <c r="I82" s="175">
        <f t="shared" si="5"/>
        <v>86236.47</v>
      </c>
    </row>
    <row r="83" spans="1:10" ht="26.25" customHeight="1">
      <c r="A83" s="169">
        <v>239201</v>
      </c>
      <c r="B83" s="170" t="s">
        <v>648</v>
      </c>
      <c r="C83" s="171">
        <v>43099</v>
      </c>
      <c r="D83" s="172" t="s">
        <v>671</v>
      </c>
      <c r="E83" s="172">
        <v>14</v>
      </c>
      <c r="F83" s="173">
        <v>60</v>
      </c>
      <c r="G83" s="173">
        <f t="shared" si="4"/>
        <v>74</v>
      </c>
      <c r="H83" s="174">
        <v>2592.6</v>
      </c>
      <c r="I83" s="175">
        <f t="shared" si="5"/>
        <v>191852.4</v>
      </c>
    </row>
    <row r="84" spans="1:10" ht="26.25" customHeight="1">
      <c r="A84" s="169">
        <v>239201</v>
      </c>
      <c r="B84" s="170" t="s">
        <v>648</v>
      </c>
      <c r="C84" s="171">
        <v>43099</v>
      </c>
      <c r="D84" s="172" t="s">
        <v>672</v>
      </c>
      <c r="E84" s="172">
        <v>15</v>
      </c>
      <c r="F84" s="173">
        <v>0</v>
      </c>
      <c r="G84" s="173">
        <f t="shared" si="4"/>
        <v>15</v>
      </c>
      <c r="H84" s="174">
        <v>7560.4</v>
      </c>
      <c r="I84" s="175">
        <f t="shared" si="5"/>
        <v>113406</v>
      </c>
    </row>
    <row r="85" spans="1:10" ht="26.25" customHeight="1">
      <c r="A85" s="169">
        <v>239201</v>
      </c>
      <c r="B85" s="170" t="s">
        <v>648</v>
      </c>
      <c r="C85" s="171">
        <v>45233</v>
      </c>
      <c r="D85" s="172" t="s">
        <v>673</v>
      </c>
      <c r="E85" s="172">
        <v>0</v>
      </c>
      <c r="F85" s="173">
        <v>157</v>
      </c>
      <c r="G85" s="173">
        <f t="shared" si="4"/>
        <v>157</v>
      </c>
      <c r="H85" s="181">
        <v>11086.1</v>
      </c>
      <c r="I85" s="175">
        <f t="shared" si="5"/>
        <v>1740517.7</v>
      </c>
    </row>
    <row r="86" spans="1:10" ht="26.25" customHeight="1">
      <c r="A86" s="169">
        <v>239201</v>
      </c>
      <c r="B86" s="170" t="s">
        <v>674</v>
      </c>
      <c r="C86" s="171">
        <v>43099</v>
      </c>
      <c r="D86" s="172" t="s">
        <v>675</v>
      </c>
      <c r="E86" s="172">
        <v>49</v>
      </c>
      <c r="F86" s="173">
        <v>0</v>
      </c>
      <c r="G86" s="173">
        <f t="shared" si="4"/>
        <v>49</v>
      </c>
      <c r="H86" s="174">
        <v>9.2040000000000006</v>
      </c>
      <c r="I86" s="175">
        <f t="shared" si="5"/>
        <v>450.99600000000004</v>
      </c>
    </row>
    <row r="87" spans="1:10" ht="26.25" customHeight="1">
      <c r="A87" s="169">
        <v>239201</v>
      </c>
      <c r="B87" s="170" t="s">
        <v>674</v>
      </c>
      <c r="C87" s="171">
        <v>43099</v>
      </c>
      <c r="D87" s="172" t="s">
        <v>676</v>
      </c>
      <c r="E87" s="172">
        <v>16</v>
      </c>
      <c r="F87" s="173">
        <v>0</v>
      </c>
      <c r="G87" s="173">
        <f t="shared" si="4"/>
        <v>16</v>
      </c>
      <c r="H87" s="174">
        <v>5.2</v>
      </c>
      <c r="I87" s="175">
        <f t="shared" si="5"/>
        <v>83.2</v>
      </c>
    </row>
    <row r="88" spans="1:10" ht="26.25" customHeight="1">
      <c r="A88" s="169">
        <v>239201</v>
      </c>
      <c r="B88" s="170" t="s">
        <v>674</v>
      </c>
      <c r="C88" s="171">
        <v>45198</v>
      </c>
      <c r="D88" s="172" t="s">
        <v>676</v>
      </c>
      <c r="E88" s="172">
        <v>0</v>
      </c>
      <c r="F88" s="173">
        <v>200</v>
      </c>
      <c r="G88" s="173">
        <f t="shared" si="4"/>
        <v>200</v>
      </c>
      <c r="H88" s="174">
        <v>9.1999999999999993</v>
      </c>
      <c r="I88" s="175">
        <f t="shared" si="5"/>
        <v>1839.9999999999998</v>
      </c>
    </row>
    <row r="89" spans="1:10" ht="26.25" customHeight="1">
      <c r="A89" s="169">
        <v>239201</v>
      </c>
      <c r="B89" s="170" t="s">
        <v>674</v>
      </c>
      <c r="C89" s="171">
        <v>45198</v>
      </c>
      <c r="D89" s="172" t="s">
        <v>677</v>
      </c>
      <c r="E89" s="172">
        <v>0</v>
      </c>
      <c r="F89" s="173">
        <v>360</v>
      </c>
      <c r="G89" s="173">
        <f t="shared" si="4"/>
        <v>360</v>
      </c>
      <c r="H89" s="174">
        <v>9.1999999999999993</v>
      </c>
      <c r="I89" s="175">
        <f t="shared" si="5"/>
        <v>3311.9999999999995</v>
      </c>
    </row>
    <row r="90" spans="1:10" ht="26.25" customHeight="1">
      <c r="A90" s="169">
        <v>239201</v>
      </c>
      <c r="B90" s="170" t="s">
        <v>674</v>
      </c>
      <c r="C90" s="171">
        <v>43099</v>
      </c>
      <c r="D90" s="172" t="s">
        <v>678</v>
      </c>
      <c r="E90" s="172">
        <v>239</v>
      </c>
      <c r="F90" s="173">
        <v>0</v>
      </c>
      <c r="G90" s="173">
        <f t="shared" si="4"/>
        <v>239</v>
      </c>
      <c r="H90" s="174">
        <v>5.2</v>
      </c>
      <c r="I90" s="175">
        <f t="shared" si="5"/>
        <v>1242.8</v>
      </c>
      <c r="J90" s="3"/>
    </row>
    <row r="91" spans="1:10" ht="26.25" customHeight="1">
      <c r="A91" s="169">
        <v>239201</v>
      </c>
      <c r="B91" s="170" t="s">
        <v>674</v>
      </c>
      <c r="C91" s="171">
        <v>43099</v>
      </c>
      <c r="D91" s="172" t="s">
        <v>679</v>
      </c>
      <c r="E91" s="172">
        <v>170</v>
      </c>
      <c r="F91" s="173">
        <v>0</v>
      </c>
      <c r="G91" s="173">
        <f t="shared" si="4"/>
        <v>170</v>
      </c>
      <c r="H91" s="174">
        <v>5.2</v>
      </c>
      <c r="I91" s="175">
        <f t="shared" si="5"/>
        <v>884</v>
      </c>
      <c r="J91" s="3"/>
    </row>
    <row r="92" spans="1:10" ht="26.25" customHeight="1">
      <c r="A92" s="169">
        <v>239201</v>
      </c>
      <c r="B92" s="170" t="s">
        <v>674</v>
      </c>
      <c r="C92" s="171">
        <v>45198</v>
      </c>
      <c r="D92" s="172" t="s">
        <v>679</v>
      </c>
      <c r="E92" s="172">
        <v>0</v>
      </c>
      <c r="F92" s="173">
        <v>200</v>
      </c>
      <c r="G92" s="173">
        <f t="shared" si="4"/>
        <v>200</v>
      </c>
      <c r="H92" s="174">
        <v>9.1999999999999993</v>
      </c>
      <c r="I92" s="175">
        <f t="shared" si="5"/>
        <v>1839.9999999999998</v>
      </c>
    </row>
    <row r="93" spans="1:10" ht="26.25" customHeight="1">
      <c r="A93" s="169">
        <v>239201</v>
      </c>
      <c r="B93" s="170" t="s">
        <v>674</v>
      </c>
      <c r="C93" s="171">
        <v>43099</v>
      </c>
      <c r="D93" s="172" t="s">
        <v>680</v>
      </c>
      <c r="E93" s="172">
        <v>41</v>
      </c>
      <c r="F93" s="173">
        <v>0</v>
      </c>
      <c r="G93" s="173">
        <f t="shared" si="4"/>
        <v>41</v>
      </c>
      <c r="H93" s="174">
        <v>9.2040000000000006</v>
      </c>
      <c r="I93" s="175">
        <f t="shared" si="5"/>
        <v>377.36400000000003</v>
      </c>
    </row>
    <row r="94" spans="1:10" ht="26.25" customHeight="1">
      <c r="A94" s="169">
        <v>239201</v>
      </c>
      <c r="B94" s="170" t="s">
        <v>674</v>
      </c>
      <c r="C94" s="171">
        <v>43099</v>
      </c>
      <c r="D94" s="172" t="s">
        <v>681</v>
      </c>
      <c r="E94" s="172">
        <v>61</v>
      </c>
      <c r="F94" s="173">
        <v>0</v>
      </c>
      <c r="G94" s="173">
        <f t="shared" si="4"/>
        <v>61</v>
      </c>
      <c r="H94" s="174">
        <v>5.2</v>
      </c>
      <c r="I94" s="175">
        <f t="shared" si="5"/>
        <v>317.2</v>
      </c>
    </row>
    <row r="95" spans="1:10" ht="26.25" customHeight="1">
      <c r="A95" s="169">
        <v>239201</v>
      </c>
      <c r="B95" s="170" t="s">
        <v>674</v>
      </c>
      <c r="C95" s="171">
        <v>45469</v>
      </c>
      <c r="D95" s="172" t="s">
        <v>682</v>
      </c>
      <c r="E95" s="172">
        <v>0</v>
      </c>
      <c r="F95" s="173">
        <v>150</v>
      </c>
      <c r="G95" s="173">
        <f t="shared" si="4"/>
        <v>150</v>
      </c>
      <c r="H95" s="181">
        <v>8.85</v>
      </c>
      <c r="I95" s="175">
        <f t="shared" si="5"/>
        <v>1327.5</v>
      </c>
    </row>
    <row r="96" spans="1:10" ht="26.25" customHeight="1">
      <c r="A96" s="169" t="s">
        <v>569</v>
      </c>
      <c r="B96" s="170" t="s">
        <v>683</v>
      </c>
      <c r="C96" s="171">
        <v>43580</v>
      </c>
      <c r="D96" s="172" t="s">
        <v>684</v>
      </c>
      <c r="E96" s="172">
        <v>5455</v>
      </c>
      <c r="F96" s="173">
        <v>0</v>
      </c>
      <c r="G96" s="173">
        <f t="shared" si="4"/>
        <v>5455</v>
      </c>
      <c r="H96" s="174">
        <v>10</v>
      </c>
      <c r="I96" s="175">
        <f t="shared" si="5"/>
        <v>54550</v>
      </c>
    </row>
    <row r="97" spans="1:9" ht="26.25" customHeight="1">
      <c r="A97" s="169" t="s">
        <v>836</v>
      </c>
      <c r="B97" s="170" t="s">
        <v>1269</v>
      </c>
      <c r="C97" s="171">
        <v>45412</v>
      </c>
      <c r="D97" s="172" t="s">
        <v>1270</v>
      </c>
      <c r="E97" s="172">
        <v>0</v>
      </c>
      <c r="F97" s="173">
        <v>2</v>
      </c>
      <c r="G97" s="173">
        <f t="shared" si="4"/>
        <v>2</v>
      </c>
      <c r="H97" s="174">
        <v>1475.69</v>
      </c>
      <c r="I97" s="175">
        <f t="shared" si="5"/>
        <v>2951.38</v>
      </c>
    </row>
    <row r="98" spans="1:9" ht="26.25" customHeight="1">
      <c r="A98" s="169" t="s">
        <v>569</v>
      </c>
      <c r="B98" s="170" t="s">
        <v>683</v>
      </c>
      <c r="C98" s="171">
        <v>45209</v>
      </c>
      <c r="D98" s="172" t="s">
        <v>688</v>
      </c>
      <c r="E98" s="172">
        <v>85</v>
      </c>
      <c r="F98" s="173">
        <v>146</v>
      </c>
      <c r="G98" s="173">
        <f t="shared" si="4"/>
        <v>231</v>
      </c>
      <c r="H98" s="174">
        <v>35.4</v>
      </c>
      <c r="I98" s="175">
        <f t="shared" si="5"/>
        <v>8177.4</v>
      </c>
    </row>
    <row r="99" spans="1:9" ht="26.25" customHeight="1">
      <c r="A99" s="169">
        <v>239201</v>
      </c>
      <c r="B99" s="170" t="s">
        <v>712</v>
      </c>
      <c r="C99" s="171">
        <v>43099</v>
      </c>
      <c r="D99" s="172" t="s">
        <v>713</v>
      </c>
      <c r="E99" s="172">
        <v>18</v>
      </c>
      <c r="F99" s="173">
        <v>0</v>
      </c>
      <c r="G99" s="173">
        <f t="shared" si="4"/>
        <v>18</v>
      </c>
      <c r="H99" s="174">
        <v>20.78</v>
      </c>
      <c r="I99" s="175">
        <f t="shared" si="5"/>
        <v>374.04</v>
      </c>
    </row>
    <row r="100" spans="1:9" ht="26.25" customHeight="1">
      <c r="A100" s="169">
        <v>239201</v>
      </c>
      <c r="B100" s="170" t="s">
        <v>712</v>
      </c>
      <c r="C100" s="171">
        <v>43099</v>
      </c>
      <c r="D100" s="172" t="s">
        <v>716</v>
      </c>
      <c r="E100" s="172">
        <v>115</v>
      </c>
      <c r="F100" s="173">
        <v>1690</v>
      </c>
      <c r="G100" s="173">
        <f t="shared" si="4"/>
        <v>1805</v>
      </c>
      <c r="H100" s="174">
        <v>49</v>
      </c>
      <c r="I100" s="175">
        <f t="shared" si="5"/>
        <v>88445</v>
      </c>
    </row>
    <row r="101" spans="1:9" ht="26.25" customHeight="1">
      <c r="A101" s="169">
        <v>239201</v>
      </c>
      <c r="B101" s="170" t="s">
        <v>712</v>
      </c>
      <c r="C101" s="171">
        <v>43099</v>
      </c>
      <c r="D101" s="172" t="s">
        <v>717</v>
      </c>
      <c r="E101" s="172">
        <v>21</v>
      </c>
      <c r="F101" s="173">
        <v>2028</v>
      </c>
      <c r="G101" s="173">
        <f t="shared" si="4"/>
        <v>2049</v>
      </c>
      <c r="H101" s="174">
        <v>20</v>
      </c>
      <c r="I101" s="175">
        <f t="shared" si="5"/>
        <v>40980</v>
      </c>
    </row>
    <row r="102" spans="1:9" ht="26.25" customHeight="1">
      <c r="A102" s="169">
        <v>239201</v>
      </c>
      <c r="B102" s="170" t="s">
        <v>712</v>
      </c>
      <c r="C102" s="171">
        <v>43099</v>
      </c>
      <c r="D102" s="172" t="s">
        <v>718</v>
      </c>
      <c r="E102" s="172">
        <v>111</v>
      </c>
      <c r="F102" s="173">
        <v>0</v>
      </c>
      <c r="G102" s="173">
        <f t="shared" si="4"/>
        <v>111</v>
      </c>
      <c r="H102" s="174">
        <v>125</v>
      </c>
      <c r="I102" s="175">
        <f t="shared" si="5"/>
        <v>13875</v>
      </c>
    </row>
    <row r="103" spans="1:9" ht="26.25" customHeight="1">
      <c r="A103" s="169" t="s">
        <v>569</v>
      </c>
      <c r="B103" s="170" t="s">
        <v>712</v>
      </c>
      <c r="C103" s="171">
        <v>45446</v>
      </c>
      <c r="D103" s="172" t="s">
        <v>719</v>
      </c>
      <c r="E103" s="172">
        <v>997</v>
      </c>
      <c r="F103" s="173">
        <v>9612</v>
      </c>
      <c r="G103" s="173">
        <f t="shared" si="4"/>
        <v>10609</v>
      </c>
      <c r="H103" s="174">
        <v>46.91</v>
      </c>
      <c r="I103" s="175">
        <f t="shared" si="5"/>
        <v>497668.18999999994</v>
      </c>
    </row>
    <row r="104" spans="1:9" ht="26.25" customHeight="1">
      <c r="A104" s="169" t="s">
        <v>551</v>
      </c>
      <c r="B104" s="170" t="s">
        <v>1272</v>
      </c>
      <c r="C104" s="171">
        <v>45412</v>
      </c>
      <c r="D104" s="172" t="s">
        <v>1273</v>
      </c>
      <c r="E104" s="172">
        <v>0</v>
      </c>
      <c r="F104" s="173">
        <v>54</v>
      </c>
      <c r="G104" s="173">
        <f t="shared" si="4"/>
        <v>54</v>
      </c>
      <c r="H104" s="174">
        <v>531.26</v>
      </c>
      <c r="I104" s="175">
        <f t="shared" si="5"/>
        <v>28688.04</v>
      </c>
    </row>
    <row r="105" spans="1:9" ht="26.25" customHeight="1">
      <c r="A105" s="169" t="s">
        <v>551</v>
      </c>
      <c r="B105" s="170" t="s">
        <v>1274</v>
      </c>
      <c r="C105" s="171">
        <v>45412</v>
      </c>
      <c r="D105" s="172" t="s">
        <v>1275</v>
      </c>
      <c r="E105" s="172">
        <v>0</v>
      </c>
      <c r="F105" s="173">
        <v>32</v>
      </c>
      <c r="G105" s="173">
        <f t="shared" si="4"/>
        <v>32</v>
      </c>
      <c r="H105" s="174">
        <v>99.19</v>
      </c>
      <c r="I105" s="175">
        <f t="shared" si="5"/>
        <v>3174.08</v>
      </c>
    </row>
    <row r="106" spans="1:9" ht="26.25" customHeight="1">
      <c r="A106" s="169" t="s">
        <v>551</v>
      </c>
      <c r="B106" s="170" t="s">
        <v>1276</v>
      </c>
      <c r="C106" s="171">
        <v>45412</v>
      </c>
      <c r="D106" s="172" t="s">
        <v>1277</v>
      </c>
      <c r="E106" s="172">
        <v>0</v>
      </c>
      <c r="F106" s="173">
        <v>54</v>
      </c>
      <c r="G106" s="173">
        <f t="shared" si="4"/>
        <v>54</v>
      </c>
      <c r="H106" s="174">
        <v>224.67</v>
      </c>
      <c r="I106" s="175">
        <f t="shared" si="5"/>
        <v>12132.179999999998</v>
      </c>
    </row>
    <row r="107" spans="1:9" ht="26.25" customHeight="1">
      <c r="A107" s="169" t="s">
        <v>551</v>
      </c>
      <c r="B107" s="170" t="s">
        <v>1278</v>
      </c>
      <c r="C107" s="171">
        <v>45412</v>
      </c>
      <c r="D107" s="172" t="s">
        <v>1279</v>
      </c>
      <c r="E107" s="172">
        <v>0</v>
      </c>
      <c r="F107" s="173">
        <v>54</v>
      </c>
      <c r="G107" s="173">
        <f t="shared" si="4"/>
        <v>54</v>
      </c>
      <c r="H107" s="174">
        <v>519.99</v>
      </c>
      <c r="I107" s="175">
        <f t="shared" si="5"/>
        <v>28079.46</v>
      </c>
    </row>
    <row r="108" spans="1:9" ht="26.25" customHeight="1">
      <c r="A108" s="169" t="s">
        <v>551</v>
      </c>
      <c r="B108" s="170" t="s">
        <v>1280</v>
      </c>
      <c r="C108" s="171">
        <v>45412</v>
      </c>
      <c r="D108" s="172" t="s">
        <v>1281</v>
      </c>
      <c r="E108" s="172">
        <v>0</v>
      </c>
      <c r="F108" s="173">
        <v>44</v>
      </c>
      <c r="G108" s="173">
        <f t="shared" si="4"/>
        <v>44</v>
      </c>
      <c r="H108" s="174">
        <v>311.99</v>
      </c>
      <c r="I108" s="175">
        <f t="shared" si="5"/>
        <v>13727.560000000001</v>
      </c>
    </row>
    <row r="109" spans="1:9" ht="26.25" customHeight="1">
      <c r="A109" s="169">
        <v>239201</v>
      </c>
      <c r="B109" s="170" t="s">
        <v>728</v>
      </c>
      <c r="C109" s="171">
        <v>43099</v>
      </c>
      <c r="D109" s="172" t="s">
        <v>729</v>
      </c>
      <c r="E109" s="172">
        <v>31</v>
      </c>
      <c r="F109" s="173">
        <v>28</v>
      </c>
      <c r="G109" s="173">
        <f t="shared" si="4"/>
        <v>59</v>
      </c>
      <c r="H109" s="174">
        <v>20.65</v>
      </c>
      <c r="I109" s="175">
        <f t="shared" si="5"/>
        <v>1218.3499999999999</v>
      </c>
    </row>
    <row r="110" spans="1:9" ht="26.25" customHeight="1">
      <c r="A110" s="169">
        <v>239201</v>
      </c>
      <c r="B110" s="170" t="s">
        <v>728</v>
      </c>
      <c r="C110" s="171">
        <v>45203</v>
      </c>
      <c r="D110" s="172" t="s">
        <v>730</v>
      </c>
      <c r="E110" s="172">
        <v>0</v>
      </c>
      <c r="F110" s="173">
        <v>1280</v>
      </c>
      <c r="G110" s="173">
        <f t="shared" si="4"/>
        <v>1280</v>
      </c>
      <c r="H110" s="174">
        <v>27</v>
      </c>
      <c r="I110" s="175">
        <f t="shared" si="5"/>
        <v>34560</v>
      </c>
    </row>
    <row r="111" spans="1:9" ht="26.25" customHeight="1">
      <c r="A111" s="169">
        <v>239201</v>
      </c>
      <c r="B111" s="170" t="s">
        <v>728</v>
      </c>
      <c r="C111" s="171">
        <v>45259</v>
      </c>
      <c r="D111" s="172" t="s">
        <v>731</v>
      </c>
      <c r="E111" s="172">
        <v>0</v>
      </c>
      <c r="F111" s="173">
        <v>880</v>
      </c>
      <c r="G111" s="173">
        <f t="shared" si="4"/>
        <v>880</v>
      </c>
      <c r="H111" s="174">
        <v>11.7</v>
      </c>
      <c r="I111" s="175">
        <f t="shared" si="5"/>
        <v>10296</v>
      </c>
    </row>
    <row r="112" spans="1:9" ht="26.25" customHeight="1">
      <c r="A112" s="169">
        <v>239201</v>
      </c>
      <c r="B112" s="170" t="s">
        <v>728</v>
      </c>
      <c r="C112" s="171">
        <v>44965</v>
      </c>
      <c r="D112" s="172" t="s">
        <v>733</v>
      </c>
      <c r="E112" s="172">
        <v>141</v>
      </c>
      <c r="F112" s="173">
        <v>0</v>
      </c>
      <c r="G112" s="173">
        <f t="shared" si="4"/>
        <v>141</v>
      </c>
      <c r="H112" s="174">
        <v>23.79</v>
      </c>
      <c r="I112" s="175">
        <f t="shared" si="5"/>
        <v>3354.39</v>
      </c>
    </row>
    <row r="113" spans="1:9" ht="26.25" customHeight="1">
      <c r="A113" s="169">
        <v>239201</v>
      </c>
      <c r="B113" s="170" t="s">
        <v>728</v>
      </c>
      <c r="C113" s="171">
        <v>44965</v>
      </c>
      <c r="D113" s="172" t="s">
        <v>734</v>
      </c>
      <c r="E113" s="172">
        <v>161</v>
      </c>
      <c r="F113" s="173">
        <v>0</v>
      </c>
      <c r="G113" s="173">
        <f t="shared" si="4"/>
        <v>161</v>
      </c>
      <c r="H113" s="174">
        <v>56.94</v>
      </c>
      <c r="I113" s="175">
        <f t="shared" si="5"/>
        <v>9167.34</v>
      </c>
    </row>
    <row r="114" spans="1:9" ht="26.25" customHeight="1">
      <c r="A114" s="169">
        <v>239201</v>
      </c>
      <c r="B114" s="176" t="s">
        <v>728</v>
      </c>
      <c r="C114" s="177">
        <v>45217</v>
      </c>
      <c r="D114" s="178" t="s">
        <v>735</v>
      </c>
      <c r="E114" s="172">
        <v>1896</v>
      </c>
      <c r="F114" s="173">
        <v>0</v>
      </c>
      <c r="G114" s="173">
        <f t="shared" si="4"/>
        <v>1896</v>
      </c>
      <c r="H114" s="179">
        <v>2.95</v>
      </c>
      <c r="I114" s="175">
        <f t="shared" si="5"/>
        <v>5593.2000000000007</v>
      </c>
    </row>
    <row r="115" spans="1:9" ht="26.25" customHeight="1">
      <c r="A115" s="169">
        <v>239201</v>
      </c>
      <c r="B115" s="176" t="s">
        <v>728</v>
      </c>
      <c r="C115" s="177">
        <v>45217</v>
      </c>
      <c r="D115" s="178" t="s">
        <v>736</v>
      </c>
      <c r="E115" s="172">
        <v>1800</v>
      </c>
      <c r="F115" s="173">
        <v>0</v>
      </c>
      <c r="G115" s="173">
        <f t="shared" si="4"/>
        <v>1800</v>
      </c>
      <c r="H115" s="179">
        <v>9.68</v>
      </c>
      <c r="I115" s="175">
        <f t="shared" si="5"/>
        <v>17424</v>
      </c>
    </row>
    <row r="116" spans="1:9" ht="26.25" customHeight="1">
      <c r="A116" s="169">
        <v>239201</v>
      </c>
      <c r="B116" s="170" t="s">
        <v>728</v>
      </c>
      <c r="C116" s="171">
        <v>43343</v>
      </c>
      <c r="D116" s="172" t="s">
        <v>737</v>
      </c>
      <c r="E116" s="172">
        <v>1704</v>
      </c>
      <c r="F116" s="173">
        <v>0</v>
      </c>
      <c r="G116" s="173">
        <f t="shared" si="4"/>
        <v>1704</v>
      </c>
      <c r="H116" s="174">
        <v>12</v>
      </c>
      <c r="I116" s="175">
        <f t="shared" si="5"/>
        <v>20448</v>
      </c>
    </row>
    <row r="117" spans="1:9" ht="26.25" customHeight="1">
      <c r="A117" s="169" t="s">
        <v>551</v>
      </c>
      <c r="B117" s="170" t="s">
        <v>765</v>
      </c>
      <c r="C117" s="171">
        <v>44942</v>
      </c>
      <c r="D117" s="172" t="s">
        <v>766</v>
      </c>
      <c r="E117" s="172">
        <v>0</v>
      </c>
      <c r="F117" s="173">
        <v>3</v>
      </c>
      <c r="G117" s="173">
        <f t="shared" si="4"/>
        <v>3</v>
      </c>
      <c r="H117" s="174">
        <v>4661.1968999999999</v>
      </c>
      <c r="I117" s="175">
        <f t="shared" si="5"/>
        <v>13983.590700000001</v>
      </c>
    </row>
    <row r="118" spans="1:9" ht="26.25" customHeight="1">
      <c r="A118" s="169">
        <v>239201</v>
      </c>
      <c r="B118" s="170" t="s">
        <v>778</v>
      </c>
      <c r="C118" s="171">
        <v>45469</v>
      </c>
      <c r="D118" s="172" t="s">
        <v>779</v>
      </c>
      <c r="E118" s="172">
        <v>0</v>
      </c>
      <c r="F118" s="173">
        <v>150</v>
      </c>
      <c r="G118" s="173">
        <f t="shared" si="4"/>
        <v>150</v>
      </c>
      <c r="H118" s="174">
        <v>61</v>
      </c>
      <c r="I118" s="175">
        <f t="shared" si="5"/>
        <v>9150</v>
      </c>
    </row>
    <row r="119" spans="1:9" ht="26.25" customHeight="1">
      <c r="A119" s="169" t="s">
        <v>569</v>
      </c>
      <c r="B119" s="170" t="s">
        <v>780</v>
      </c>
      <c r="C119" s="171">
        <v>43099</v>
      </c>
      <c r="D119" s="172" t="s">
        <v>781</v>
      </c>
      <c r="E119" s="172">
        <v>408</v>
      </c>
      <c r="F119" s="173">
        <v>0</v>
      </c>
      <c r="G119" s="173">
        <f t="shared" si="4"/>
        <v>408</v>
      </c>
      <c r="H119" s="174">
        <v>11.02</v>
      </c>
      <c r="I119" s="175">
        <f t="shared" si="5"/>
        <v>4496.16</v>
      </c>
    </row>
    <row r="120" spans="1:9" ht="26.25" customHeight="1">
      <c r="A120" s="169">
        <v>239201</v>
      </c>
      <c r="B120" s="170" t="s">
        <v>1284</v>
      </c>
      <c r="C120" s="171">
        <v>45217</v>
      </c>
      <c r="D120" s="172" t="s">
        <v>793</v>
      </c>
      <c r="E120" s="172">
        <v>8</v>
      </c>
      <c r="F120" s="173">
        <v>18</v>
      </c>
      <c r="G120" s="173">
        <f t="shared" si="4"/>
        <v>26</v>
      </c>
      <c r="H120" s="174">
        <v>180</v>
      </c>
      <c r="I120" s="175">
        <f t="shared" si="5"/>
        <v>4680</v>
      </c>
    </row>
    <row r="121" spans="1:9" ht="26.25" customHeight="1">
      <c r="A121" s="169">
        <v>239201</v>
      </c>
      <c r="B121" s="170" t="s">
        <v>791</v>
      </c>
      <c r="C121" s="171">
        <v>45217</v>
      </c>
      <c r="D121" s="172" t="s">
        <v>795</v>
      </c>
      <c r="E121" s="172">
        <v>7</v>
      </c>
      <c r="F121" s="173">
        <v>84</v>
      </c>
      <c r="G121" s="173">
        <f t="shared" si="4"/>
        <v>91</v>
      </c>
      <c r="H121" s="174">
        <v>83</v>
      </c>
      <c r="I121" s="175">
        <f t="shared" si="5"/>
        <v>7553</v>
      </c>
    </row>
    <row r="122" spans="1:9" ht="26.25" customHeight="1">
      <c r="A122" s="169">
        <v>239201</v>
      </c>
      <c r="B122" s="170" t="s">
        <v>791</v>
      </c>
      <c r="C122" s="171">
        <v>43580</v>
      </c>
      <c r="D122" s="172" t="s">
        <v>796</v>
      </c>
      <c r="E122" s="172">
        <v>641</v>
      </c>
      <c r="F122" s="173">
        <v>0</v>
      </c>
      <c r="G122" s="173">
        <f t="shared" si="4"/>
        <v>641</v>
      </c>
      <c r="H122" s="174">
        <v>12</v>
      </c>
      <c r="I122" s="175">
        <f t="shared" si="5"/>
        <v>7692</v>
      </c>
    </row>
    <row r="123" spans="1:9" ht="26.25" customHeight="1">
      <c r="A123" s="169" t="s">
        <v>569</v>
      </c>
      <c r="B123" s="170" t="s">
        <v>797</v>
      </c>
      <c r="C123" s="171">
        <v>45033</v>
      </c>
      <c r="D123" s="172" t="s">
        <v>798</v>
      </c>
      <c r="E123" s="172">
        <v>0</v>
      </c>
      <c r="F123" s="173">
        <v>704</v>
      </c>
      <c r="G123" s="173">
        <f t="shared" si="4"/>
        <v>704</v>
      </c>
      <c r="H123" s="174">
        <v>122.13</v>
      </c>
      <c r="I123" s="175">
        <f t="shared" si="5"/>
        <v>85979.51999999999</v>
      </c>
    </row>
    <row r="124" spans="1:9" ht="26.25" customHeight="1">
      <c r="A124" s="169" t="s">
        <v>1243</v>
      </c>
      <c r="B124" s="170" t="s">
        <v>1286</v>
      </c>
      <c r="C124" s="171" t="s">
        <v>661</v>
      </c>
      <c r="D124" s="172" t="s">
        <v>1287</v>
      </c>
      <c r="E124" s="172">
        <v>0</v>
      </c>
      <c r="F124" s="173">
        <v>1</v>
      </c>
      <c r="G124" s="173">
        <f t="shared" si="4"/>
        <v>1</v>
      </c>
      <c r="H124" s="180">
        <v>11259.56</v>
      </c>
      <c r="I124" s="175">
        <f t="shared" si="5"/>
        <v>11259.56</v>
      </c>
    </row>
    <row r="125" spans="1:9" ht="26.25" customHeight="1">
      <c r="A125" s="169">
        <v>239201</v>
      </c>
      <c r="B125" s="170" t="s">
        <v>804</v>
      </c>
      <c r="C125" s="171">
        <v>43099</v>
      </c>
      <c r="D125" s="172" t="s">
        <v>805</v>
      </c>
      <c r="E125" s="172">
        <v>447</v>
      </c>
      <c r="F125" s="173">
        <v>0</v>
      </c>
      <c r="G125" s="173">
        <f t="shared" si="4"/>
        <v>447</v>
      </c>
      <c r="H125" s="174">
        <v>1.1000000000000001</v>
      </c>
      <c r="I125" s="175">
        <f t="shared" si="5"/>
        <v>491.70000000000005</v>
      </c>
    </row>
    <row r="126" spans="1:9" ht="26.25" customHeight="1">
      <c r="A126" s="169">
        <v>239201</v>
      </c>
      <c r="B126" s="170" t="s">
        <v>806</v>
      </c>
      <c r="C126" s="171">
        <v>43099</v>
      </c>
      <c r="D126" s="172" t="s">
        <v>807</v>
      </c>
      <c r="E126" s="172">
        <v>775</v>
      </c>
      <c r="F126" s="173">
        <v>0</v>
      </c>
      <c r="G126" s="173">
        <f t="shared" si="4"/>
        <v>775</v>
      </c>
      <c r="H126" s="174">
        <v>2</v>
      </c>
      <c r="I126" s="175">
        <f t="shared" si="5"/>
        <v>1550</v>
      </c>
    </row>
    <row r="127" spans="1:9" ht="26.25" customHeight="1">
      <c r="A127" s="169">
        <v>239201</v>
      </c>
      <c r="B127" s="170" t="s">
        <v>806</v>
      </c>
      <c r="C127" s="171">
        <v>43099</v>
      </c>
      <c r="D127" s="172" t="s">
        <v>808</v>
      </c>
      <c r="E127" s="172">
        <v>123</v>
      </c>
      <c r="F127" s="173">
        <v>0</v>
      </c>
      <c r="G127" s="173">
        <f t="shared" si="4"/>
        <v>123</v>
      </c>
      <c r="H127" s="174">
        <v>1.1000000000000001</v>
      </c>
      <c r="I127" s="175">
        <f t="shared" si="5"/>
        <v>135.30000000000001</v>
      </c>
    </row>
    <row r="128" spans="1:9" ht="52.5" customHeight="1">
      <c r="A128" s="169" t="s">
        <v>569</v>
      </c>
      <c r="B128" s="170" t="s">
        <v>806</v>
      </c>
      <c r="C128" s="171">
        <v>43099</v>
      </c>
      <c r="D128" s="172" t="s">
        <v>809</v>
      </c>
      <c r="E128" s="172">
        <v>2032</v>
      </c>
      <c r="F128" s="173">
        <v>0</v>
      </c>
      <c r="G128" s="173">
        <f t="shared" si="4"/>
        <v>2032</v>
      </c>
      <c r="H128" s="174">
        <v>1.1000000000000001</v>
      </c>
      <c r="I128" s="175">
        <f t="shared" si="5"/>
        <v>2235.2000000000003</v>
      </c>
    </row>
    <row r="129" spans="1:9" ht="52.5" customHeight="1">
      <c r="A129" s="169">
        <v>239201</v>
      </c>
      <c r="B129" s="170" t="s">
        <v>814</v>
      </c>
      <c r="C129" s="171">
        <v>45280</v>
      </c>
      <c r="D129" s="172" t="s">
        <v>815</v>
      </c>
      <c r="E129" s="172">
        <v>456</v>
      </c>
      <c r="F129" s="173">
        <v>672</v>
      </c>
      <c r="G129" s="173">
        <f t="shared" si="4"/>
        <v>1128</v>
      </c>
      <c r="H129" s="174">
        <v>18.63</v>
      </c>
      <c r="I129" s="175">
        <f t="shared" si="5"/>
        <v>21014.639999999999</v>
      </c>
    </row>
    <row r="130" spans="1:9" ht="52.5" customHeight="1">
      <c r="A130" s="169">
        <v>239201</v>
      </c>
      <c r="B130" s="170" t="s">
        <v>817</v>
      </c>
      <c r="C130" s="171">
        <v>43099</v>
      </c>
      <c r="D130" s="172" t="s">
        <v>819</v>
      </c>
      <c r="E130" s="172">
        <v>171</v>
      </c>
      <c r="F130" s="173">
        <v>480</v>
      </c>
      <c r="G130" s="173">
        <f t="shared" si="4"/>
        <v>651</v>
      </c>
      <c r="H130" s="174">
        <v>26.7</v>
      </c>
      <c r="I130" s="175">
        <f t="shared" si="5"/>
        <v>17381.7</v>
      </c>
    </row>
    <row r="131" spans="1:9" ht="52.5" customHeight="1">
      <c r="A131" s="169">
        <v>239201</v>
      </c>
      <c r="B131" s="170" t="s">
        <v>817</v>
      </c>
      <c r="C131" s="171">
        <v>45280</v>
      </c>
      <c r="D131" s="172" t="s">
        <v>820</v>
      </c>
      <c r="E131" s="172">
        <v>46</v>
      </c>
      <c r="F131" s="173">
        <v>0</v>
      </c>
      <c r="G131" s="173">
        <f t="shared" si="4"/>
        <v>46</v>
      </c>
      <c r="H131" s="174">
        <v>18.63</v>
      </c>
      <c r="I131" s="175">
        <f t="shared" si="5"/>
        <v>856.9799999999999</v>
      </c>
    </row>
    <row r="132" spans="1:9" ht="52.5" customHeight="1">
      <c r="A132" s="169">
        <v>239201</v>
      </c>
      <c r="B132" s="170" t="s">
        <v>1067</v>
      </c>
      <c r="C132" s="171">
        <v>45259</v>
      </c>
      <c r="D132" s="172" t="s">
        <v>824</v>
      </c>
      <c r="E132" s="172">
        <v>0</v>
      </c>
      <c r="F132" s="173">
        <v>60000</v>
      </c>
      <c r="G132" s="173">
        <f t="shared" si="4"/>
        <v>60000</v>
      </c>
      <c r="H132" s="174">
        <v>2.76</v>
      </c>
      <c r="I132" s="175">
        <f t="shared" si="5"/>
        <v>165600</v>
      </c>
    </row>
    <row r="133" spans="1:9" ht="52.5" customHeight="1">
      <c r="A133" s="169">
        <v>239201</v>
      </c>
      <c r="B133" s="170" t="s">
        <v>1067</v>
      </c>
      <c r="C133" s="171">
        <v>45217</v>
      </c>
      <c r="D133" s="172" t="s">
        <v>825</v>
      </c>
      <c r="E133" s="172">
        <v>0</v>
      </c>
      <c r="F133" s="173">
        <v>2125</v>
      </c>
      <c r="G133" s="173">
        <f t="shared" si="4"/>
        <v>2125</v>
      </c>
      <c r="H133" s="174">
        <v>29.45</v>
      </c>
      <c r="I133" s="175">
        <f t="shared" si="5"/>
        <v>62581.25</v>
      </c>
    </row>
    <row r="134" spans="1:9" ht="52.5" customHeight="1">
      <c r="A134" s="169">
        <v>239201</v>
      </c>
      <c r="B134" s="170" t="s">
        <v>1067</v>
      </c>
      <c r="C134" s="171">
        <v>44676</v>
      </c>
      <c r="D134" s="172" t="s">
        <v>826</v>
      </c>
      <c r="E134" s="172">
        <v>3133</v>
      </c>
      <c r="F134" s="173">
        <v>21500</v>
      </c>
      <c r="G134" s="173">
        <f t="shared" si="4"/>
        <v>24633</v>
      </c>
      <c r="H134" s="174">
        <v>2.98</v>
      </c>
      <c r="I134" s="175">
        <f t="shared" si="5"/>
        <v>73406.34</v>
      </c>
    </row>
    <row r="135" spans="1:9" ht="52.5" customHeight="1">
      <c r="A135" s="169">
        <v>239201</v>
      </c>
      <c r="B135" s="170" t="s">
        <v>1067</v>
      </c>
      <c r="C135" s="171">
        <v>45259</v>
      </c>
      <c r="D135" s="172" t="s">
        <v>1291</v>
      </c>
      <c r="E135" s="172">
        <v>0</v>
      </c>
      <c r="F135" s="173">
        <v>15000</v>
      </c>
      <c r="G135" s="173">
        <f t="shared" si="4"/>
        <v>15000</v>
      </c>
      <c r="H135" s="174">
        <v>3.76</v>
      </c>
      <c r="I135" s="175">
        <f t="shared" si="5"/>
        <v>56400</v>
      </c>
    </row>
    <row r="136" spans="1:9" ht="52.5" customHeight="1">
      <c r="A136" s="169">
        <v>239201</v>
      </c>
      <c r="B136" s="170" t="s">
        <v>1067</v>
      </c>
      <c r="C136" s="171">
        <v>45217</v>
      </c>
      <c r="D136" s="172" t="s">
        <v>1292</v>
      </c>
      <c r="E136" s="172">
        <v>0</v>
      </c>
      <c r="F136" s="173">
        <v>2500</v>
      </c>
      <c r="G136" s="173">
        <f t="shared" si="4"/>
        <v>2500</v>
      </c>
      <c r="H136" s="174">
        <v>29.45</v>
      </c>
      <c r="I136" s="175">
        <f t="shared" si="5"/>
        <v>73625</v>
      </c>
    </row>
    <row r="137" spans="1:9" ht="52.5" customHeight="1">
      <c r="A137" s="169">
        <v>239201</v>
      </c>
      <c r="B137" s="170" t="s">
        <v>1067</v>
      </c>
      <c r="C137" s="171">
        <v>43343</v>
      </c>
      <c r="D137" s="172" t="s">
        <v>1293</v>
      </c>
      <c r="E137" s="172">
        <v>428</v>
      </c>
      <c r="F137" s="173">
        <v>500</v>
      </c>
      <c r="G137" s="173">
        <f t="shared" si="4"/>
        <v>928</v>
      </c>
      <c r="H137" s="174">
        <v>23.72</v>
      </c>
      <c r="I137" s="175">
        <f t="shared" si="5"/>
        <v>22012.16</v>
      </c>
    </row>
    <row r="138" spans="1:9" ht="52.5" customHeight="1">
      <c r="A138" s="169">
        <v>239201</v>
      </c>
      <c r="B138" s="170" t="s">
        <v>1067</v>
      </c>
      <c r="C138" s="171">
        <v>43308</v>
      </c>
      <c r="D138" s="172" t="s">
        <v>1294</v>
      </c>
      <c r="E138" s="172">
        <v>155</v>
      </c>
      <c r="F138" s="173">
        <v>0</v>
      </c>
      <c r="G138" s="173">
        <f t="shared" ref="G138:G201" si="6">+E138+F138</f>
        <v>155</v>
      </c>
      <c r="H138" s="174">
        <v>23.72</v>
      </c>
      <c r="I138" s="175">
        <f t="shared" ref="I138:I201" si="7">G138*H138</f>
        <v>3676.6</v>
      </c>
    </row>
    <row r="139" spans="1:9" ht="52.5" customHeight="1">
      <c r="A139" s="169">
        <v>239201</v>
      </c>
      <c r="B139" s="170" t="s">
        <v>1067</v>
      </c>
      <c r="C139" s="171">
        <v>43308</v>
      </c>
      <c r="D139" s="172" t="s">
        <v>829</v>
      </c>
      <c r="E139" s="172">
        <v>323</v>
      </c>
      <c r="F139" s="173">
        <v>0</v>
      </c>
      <c r="G139" s="173">
        <f t="shared" si="6"/>
        <v>323</v>
      </c>
      <c r="H139" s="174">
        <v>23.72</v>
      </c>
      <c r="I139" s="175">
        <f t="shared" si="7"/>
        <v>7661.5599999999995</v>
      </c>
    </row>
    <row r="140" spans="1:9" ht="52.5" customHeight="1">
      <c r="A140" s="169">
        <v>239201</v>
      </c>
      <c r="B140" s="170" t="s">
        <v>1067</v>
      </c>
      <c r="C140" s="171">
        <v>45217</v>
      </c>
      <c r="D140" s="172" t="s">
        <v>830</v>
      </c>
      <c r="E140" s="172">
        <v>393</v>
      </c>
      <c r="F140" s="173">
        <v>2875</v>
      </c>
      <c r="G140" s="173">
        <f t="shared" si="6"/>
        <v>3268</v>
      </c>
      <c r="H140" s="174">
        <v>29.45</v>
      </c>
      <c r="I140" s="175">
        <f t="shared" si="7"/>
        <v>96242.599999999991</v>
      </c>
    </row>
    <row r="141" spans="1:9" ht="26.25" customHeight="1">
      <c r="A141" s="169">
        <v>239201</v>
      </c>
      <c r="B141" s="170" t="s">
        <v>1067</v>
      </c>
      <c r="C141" s="171">
        <v>43099</v>
      </c>
      <c r="D141" s="172" t="s">
        <v>831</v>
      </c>
      <c r="E141" s="172">
        <v>325</v>
      </c>
      <c r="F141" s="173">
        <v>1875</v>
      </c>
      <c r="G141" s="173">
        <f t="shared" si="6"/>
        <v>2200</v>
      </c>
      <c r="H141" s="174">
        <v>23.72</v>
      </c>
      <c r="I141" s="175">
        <f t="shared" si="7"/>
        <v>52184</v>
      </c>
    </row>
    <row r="142" spans="1:9" ht="26.25" customHeight="1">
      <c r="A142" s="169">
        <v>239201</v>
      </c>
      <c r="B142" s="170" t="s">
        <v>1067</v>
      </c>
      <c r="C142" s="171">
        <v>45217</v>
      </c>
      <c r="D142" s="172" t="s">
        <v>832</v>
      </c>
      <c r="E142" s="172">
        <v>0</v>
      </c>
      <c r="F142" s="173">
        <v>2000</v>
      </c>
      <c r="G142" s="173">
        <f t="shared" si="6"/>
        <v>2000</v>
      </c>
      <c r="H142" s="174">
        <v>29.45</v>
      </c>
      <c r="I142" s="175">
        <f t="shared" si="7"/>
        <v>58900</v>
      </c>
    </row>
    <row r="143" spans="1:9" ht="26.25" customHeight="1">
      <c r="A143" s="169">
        <v>239201</v>
      </c>
      <c r="B143" s="170" t="s">
        <v>1067</v>
      </c>
      <c r="C143" s="171">
        <v>43308</v>
      </c>
      <c r="D143" s="172" t="s">
        <v>833</v>
      </c>
      <c r="E143" s="172">
        <v>286</v>
      </c>
      <c r="F143" s="173">
        <v>3000</v>
      </c>
      <c r="G143" s="173">
        <f t="shared" si="6"/>
        <v>3286</v>
      </c>
      <c r="H143" s="174">
        <v>23.72</v>
      </c>
      <c r="I143" s="175">
        <f t="shared" si="7"/>
        <v>77943.92</v>
      </c>
    </row>
    <row r="144" spans="1:9" ht="26.25" customHeight="1">
      <c r="A144" s="169">
        <v>239201</v>
      </c>
      <c r="B144" s="170" t="s">
        <v>1067</v>
      </c>
      <c r="C144" s="171">
        <v>43308</v>
      </c>
      <c r="D144" s="172" t="s">
        <v>834</v>
      </c>
      <c r="E144" s="172">
        <v>433</v>
      </c>
      <c r="F144" s="173">
        <v>0</v>
      </c>
      <c r="G144" s="173">
        <f t="shared" si="6"/>
        <v>433</v>
      </c>
      <c r="H144" s="174">
        <v>23.72</v>
      </c>
      <c r="I144" s="175">
        <f t="shared" si="7"/>
        <v>10270.76</v>
      </c>
    </row>
    <row r="145" spans="1:11" ht="26.25" customHeight="1">
      <c r="A145" s="169">
        <v>239201</v>
      </c>
      <c r="B145" s="170" t="s">
        <v>1067</v>
      </c>
      <c r="C145" s="171">
        <v>45217</v>
      </c>
      <c r="D145" s="172" t="s">
        <v>834</v>
      </c>
      <c r="E145" s="172">
        <v>0</v>
      </c>
      <c r="F145" s="173">
        <v>1750</v>
      </c>
      <c r="G145" s="173">
        <f t="shared" si="6"/>
        <v>1750</v>
      </c>
      <c r="H145" s="174">
        <v>29.45</v>
      </c>
      <c r="I145" s="175">
        <f t="shared" si="7"/>
        <v>51537.5</v>
      </c>
      <c r="J145" s="3"/>
      <c r="K145" s="3"/>
    </row>
    <row r="146" spans="1:11" ht="26.25" customHeight="1">
      <c r="A146" s="169">
        <v>239201</v>
      </c>
      <c r="B146" s="170" t="s">
        <v>1067</v>
      </c>
      <c r="C146" s="171">
        <v>45217</v>
      </c>
      <c r="D146" s="172" t="s">
        <v>835</v>
      </c>
      <c r="E146" s="172">
        <v>500</v>
      </c>
      <c r="F146" s="173">
        <v>0</v>
      </c>
      <c r="G146" s="173">
        <f t="shared" si="6"/>
        <v>500</v>
      </c>
      <c r="H146" s="174">
        <v>29.45</v>
      </c>
      <c r="I146" s="175">
        <f t="shared" si="7"/>
        <v>14725</v>
      </c>
      <c r="J146" s="3"/>
      <c r="K146" s="3"/>
    </row>
    <row r="147" spans="1:11" ht="26.25" customHeight="1">
      <c r="A147" s="169">
        <v>239201</v>
      </c>
      <c r="B147" s="170" t="s">
        <v>1067</v>
      </c>
      <c r="C147" s="171">
        <v>43099</v>
      </c>
      <c r="D147" s="172" t="s">
        <v>1295</v>
      </c>
      <c r="E147" s="172">
        <v>44</v>
      </c>
      <c r="F147" s="173">
        <v>0</v>
      </c>
      <c r="G147" s="173">
        <f t="shared" si="6"/>
        <v>44</v>
      </c>
      <c r="H147" s="174">
        <v>260</v>
      </c>
      <c r="I147" s="175">
        <f t="shared" si="7"/>
        <v>11440</v>
      </c>
      <c r="J147" s="3"/>
      <c r="K147" s="3"/>
    </row>
    <row r="148" spans="1:11" ht="26.25" customHeight="1">
      <c r="A148" s="169">
        <v>239201</v>
      </c>
      <c r="B148" s="170" t="s">
        <v>1067</v>
      </c>
      <c r="C148" s="171">
        <v>43099</v>
      </c>
      <c r="D148" s="172" t="s">
        <v>837</v>
      </c>
      <c r="E148" s="172">
        <v>1067</v>
      </c>
      <c r="F148" s="173">
        <v>0</v>
      </c>
      <c r="G148" s="173">
        <f t="shared" si="6"/>
        <v>1067</v>
      </c>
      <c r="H148" s="174">
        <v>23.72</v>
      </c>
      <c r="I148" s="175">
        <f t="shared" si="7"/>
        <v>25309.239999999998</v>
      </c>
      <c r="J148" s="3"/>
      <c r="K148" s="3"/>
    </row>
    <row r="149" spans="1:11" ht="26.25" customHeight="1">
      <c r="A149" s="169">
        <v>239201</v>
      </c>
      <c r="B149" s="170" t="s">
        <v>1067</v>
      </c>
      <c r="C149" s="171">
        <v>43099</v>
      </c>
      <c r="D149" s="172" t="s">
        <v>838</v>
      </c>
      <c r="E149" s="172">
        <v>970</v>
      </c>
      <c r="F149" s="173">
        <v>18300</v>
      </c>
      <c r="G149" s="173">
        <f t="shared" si="6"/>
        <v>19270</v>
      </c>
      <c r="H149" s="174">
        <v>6.88</v>
      </c>
      <c r="I149" s="175">
        <f t="shared" si="7"/>
        <v>132577.60000000001</v>
      </c>
      <c r="J149" s="3"/>
      <c r="K149" s="3"/>
    </row>
    <row r="150" spans="1:11" ht="26.25" customHeight="1">
      <c r="A150" s="169">
        <v>239201</v>
      </c>
      <c r="B150" s="170" t="s">
        <v>839</v>
      </c>
      <c r="C150" s="171">
        <v>43099</v>
      </c>
      <c r="D150" s="172" t="s">
        <v>840</v>
      </c>
      <c r="E150" s="172">
        <v>0</v>
      </c>
      <c r="F150" s="173">
        <v>79</v>
      </c>
      <c r="G150" s="173">
        <f t="shared" si="6"/>
        <v>79</v>
      </c>
      <c r="H150" s="174">
        <v>2.14</v>
      </c>
      <c r="I150" s="175">
        <f t="shared" si="7"/>
        <v>169.06</v>
      </c>
    </row>
    <row r="151" spans="1:11" ht="26.25" customHeight="1">
      <c r="A151" s="169">
        <v>239201</v>
      </c>
      <c r="B151" s="170" t="s">
        <v>841</v>
      </c>
      <c r="C151" s="171">
        <v>43099</v>
      </c>
      <c r="D151" s="172" t="s">
        <v>842</v>
      </c>
      <c r="E151" s="172">
        <v>103</v>
      </c>
      <c r="F151" s="173">
        <v>80</v>
      </c>
      <c r="G151" s="173">
        <f t="shared" si="6"/>
        <v>183</v>
      </c>
      <c r="H151" s="174">
        <v>37.299999999999997</v>
      </c>
      <c r="I151" s="175">
        <f t="shared" si="7"/>
        <v>6825.9</v>
      </c>
    </row>
    <row r="152" spans="1:11" ht="26.25" customHeight="1">
      <c r="A152" s="169" t="s">
        <v>836</v>
      </c>
      <c r="B152" s="182" t="s">
        <v>843</v>
      </c>
      <c r="C152" s="183">
        <v>45359</v>
      </c>
      <c r="D152" s="184" t="s">
        <v>844</v>
      </c>
      <c r="E152" s="172">
        <v>0</v>
      </c>
      <c r="F152" s="173">
        <v>12</v>
      </c>
      <c r="G152" s="173">
        <f t="shared" si="6"/>
        <v>12</v>
      </c>
      <c r="H152" s="185">
        <v>449.9896</v>
      </c>
      <c r="I152" s="175">
        <f t="shared" si="7"/>
        <v>5399.8752000000004</v>
      </c>
    </row>
    <row r="153" spans="1:11" ht="26.25" customHeight="1">
      <c r="A153" s="169" t="s">
        <v>836</v>
      </c>
      <c r="B153" s="182" t="s">
        <v>845</v>
      </c>
      <c r="C153" s="183">
        <v>45359</v>
      </c>
      <c r="D153" s="184" t="s">
        <v>846</v>
      </c>
      <c r="E153" s="172">
        <v>0</v>
      </c>
      <c r="F153" s="173">
        <v>12</v>
      </c>
      <c r="G153" s="173">
        <f t="shared" si="6"/>
        <v>12</v>
      </c>
      <c r="H153" s="185">
        <v>449.99</v>
      </c>
      <c r="I153" s="175">
        <f t="shared" si="7"/>
        <v>5399.88</v>
      </c>
    </row>
    <row r="154" spans="1:11" ht="26.25" customHeight="1">
      <c r="A154" s="169" t="s">
        <v>836</v>
      </c>
      <c r="B154" s="182" t="s">
        <v>847</v>
      </c>
      <c r="C154" s="183">
        <v>45359</v>
      </c>
      <c r="D154" s="184" t="s">
        <v>848</v>
      </c>
      <c r="E154" s="172">
        <v>0</v>
      </c>
      <c r="F154" s="173">
        <v>5</v>
      </c>
      <c r="G154" s="173">
        <f t="shared" si="6"/>
        <v>5</v>
      </c>
      <c r="H154" s="185">
        <v>5801.1750000000002</v>
      </c>
      <c r="I154" s="175">
        <f t="shared" si="7"/>
        <v>29005.875</v>
      </c>
    </row>
    <row r="155" spans="1:11" ht="26.25" customHeight="1">
      <c r="A155" s="169">
        <v>239201</v>
      </c>
      <c r="B155" s="182" t="s">
        <v>843</v>
      </c>
      <c r="C155" s="183">
        <v>45359</v>
      </c>
      <c r="D155" s="184" t="s">
        <v>849</v>
      </c>
      <c r="E155" s="172">
        <v>0</v>
      </c>
      <c r="F155" s="173">
        <v>8</v>
      </c>
      <c r="G155" s="173">
        <f t="shared" si="6"/>
        <v>8</v>
      </c>
      <c r="H155" s="186">
        <v>5849.9916000000003</v>
      </c>
      <c r="I155" s="175">
        <f t="shared" si="7"/>
        <v>46799.932800000002</v>
      </c>
    </row>
    <row r="156" spans="1:11" ht="26.25" customHeight="1">
      <c r="A156" s="169">
        <v>239201</v>
      </c>
      <c r="B156" s="170" t="s">
        <v>576</v>
      </c>
      <c r="C156" s="171">
        <v>43099</v>
      </c>
      <c r="D156" s="172" t="s">
        <v>854</v>
      </c>
      <c r="E156" s="172">
        <v>30</v>
      </c>
      <c r="F156" s="173">
        <v>0</v>
      </c>
      <c r="G156" s="173">
        <f t="shared" si="6"/>
        <v>30</v>
      </c>
      <c r="H156" s="174">
        <v>24.6</v>
      </c>
      <c r="I156" s="175">
        <f t="shared" si="7"/>
        <v>738</v>
      </c>
    </row>
    <row r="157" spans="1:11" ht="26.25" customHeight="1">
      <c r="A157" s="169">
        <v>239201</v>
      </c>
      <c r="B157" s="170" t="s">
        <v>855</v>
      </c>
      <c r="C157" s="171">
        <v>45209</v>
      </c>
      <c r="D157" s="172" t="s">
        <v>856</v>
      </c>
      <c r="E157" s="172">
        <v>61</v>
      </c>
      <c r="F157" s="173">
        <v>170</v>
      </c>
      <c r="G157" s="173">
        <f t="shared" si="6"/>
        <v>231</v>
      </c>
      <c r="H157" s="174">
        <v>27.14</v>
      </c>
      <c r="I157" s="175">
        <f t="shared" si="7"/>
        <v>6269.34</v>
      </c>
    </row>
    <row r="158" spans="1:11" ht="26.25" customHeight="1">
      <c r="A158" s="169">
        <v>239201</v>
      </c>
      <c r="B158" s="170" t="s">
        <v>855</v>
      </c>
      <c r="C158" s="171">
        <v>45209</v>
      </c>
      <c r="D158" s="172" t="s">
        <v>857</v>
      </c>
      <c r="E158" s="172">
        <v>4</v>
      </c>
      <c r="F158" s="173">
        <v>100</v>
      </c>
      <c r="G158" s="173">
        <f t="shared" si="6"/>
        <v>104</v>
      </c>
      <c r="H158" s="174">
        <v>27.14</v>
      </c>
      <c r="I158" s="175">
        <f t="shared" si="7"/>
        <v>2822.56</v>
      </c>
    </row>
    <row r="159" spans="1:11" ht="26.25" customHeight="1">
      <c r="A159" s="169">
        <v>239201</v>
      </c>
      <c r="B159" s="170" t="s">
        <v>855</v>
      </c>
      <c r="C159" s="171">
        <v>43099</v>
      </c>
      <c r="D159" s="172" t="s">
        <v>858</v>
      </c>
      <c r="E159" s="172">
        <v>82</v>
      </c>
      <c r="F159" s="173">
        <v>0</v>
      </c>
      <c r="G159" s="173">
        <f t="shared" si="6"/>
        <v>82</v>
      </c>
      <c r="H159" s="174">
        <v>24.6</v>
      </c>
      <c r="I159" s="175">
        <f t="shared" si="7"/>
        <v>2017.2</v>
      </c>
    </row>
    <row r="160" spans="1:11" ht="26.25" customHeight="1">
      <c r="A160" s="169">
        <v>239201</v>
      </c>
      <c r="B160" s="170" t="s">
        <v>855</v>
      </c>
      <c r="C160" s="171">
        <v>43099</v>
      </c>
      <c r="D160" s="172" t="s">
        <v>861</v>
      </c>
      <c r="E160" s="172">
        <v>9</v>
      </c>
      <c r="F160" s="173">
        <v>107</v>
      </c>
      <c r="G160" s="173">
        <f t="shared" si="6"/>
        <v>116</v>
      </c>
      <c r="H160" s="174">
        <v>1475</v>
      </c>
      <c r="I160" s="175">
        <f t="shared" si="7"/>
        <v>171100</v>
      </c>
    </row>
    <row r="161" spans="1:9" ht="26.25" customHeight="1">
      <c r="A161" s="169">
        <v>239201</v>
      </c>
      <c r="B161" s="170" t="s">
        <v>864</v>
      </c>
      <c r="C161" s="171">
        <v>45203</v>
      </c>
      <c r="D161" s="172" t="s">
        <v>865</v>
      </c>
      <c r="E161" s="172">
        <v>64</v>
      </c>
      <c r="F161" s="173">
        <v>102</v>
      </c>
      <c r="G161" s="173">
        <f t="shared" si="6"/>
        <v>166</v>
      </c>
      <c r="H161" s="174">
        <v>23</v>
      </c>
      <c r="I161" s="175">
        <f t="shared" si="7"/>
        <v>3818</v>
      </c>
    </row>
    <row r="162" spans="1:9" ht="26.25" customHeight="1">
      <c r="A162" s="169" t="s">
        <v>1243</v>
      </c>
      <c r="B162" s="170" t="s">
        <v>1298</v>
      </c>
      <c r="C162" s="171" t="s">
        <v>661</v>
      </c>
      <c r="D162" s="172" t="s">
        <v>1299</v>
      </c>
      <c r="E162" s="172">
        <v>0</v>
      </c>
      <c r="F162" s="173">
        <v>18</v>
      </c>
      <c r="G162" s="173">
        <f t="shared" si="6"/>
        <v>18</v>
      </c>
      <c r="H162" s="180">
        <v>3090.42</v>
      </c>
      <c r="I162" s="175">
        <f t="shared" si="7"/>
        <v>55627.56</v>
      </c>
    </row>
    <row r="163" spans="1:9" ht="26.25" customHeight="1">
      <c r="A163" s="169">
        <v>239201</v>
      </c>
      <c r="B163" s="170" t="s">
        <v>268</v>
      </c>
      <c r="C163" s="171">
        <v>43646</v>
      </c>
      <c r="D163" s="172" t="s">
        <v>866</v>
      </c>
      <c r="E163" s="172">
        <v>2</v>
      </c>
      <c r="F163" s="173">
        <v>0</v>
      </c>
      <c r="G163" s="173">
        <f t="shared" si="6"/>
        <v>2</v>
      </c>
      <c r="H163" s="174">
        <v>4344.76</v>
      </c>
      <c r="I163" s="175">
        <f t="shared" si="7"/>
        <v>8689.52</v>
      </c>
    </row>
    <row r="164" spans="1:9" ht="26.25" customHeight="1">
      <c r="A164" s="169">
        <v>239201</v>
      </c>
      <c r="B164" s="170" t="s">
        <v>1300</v>
      </c>
      <c r="C164" s="171">
        <v>44965</v>
      </c>
      <c r="D164" s="172" t="s">
        <v>1301</v>
      </c>
      <c r="E164" s="172">
        <v>183</v>
      </c>
      <c r="F164" s="173">
        <v>0</v>
      </c>
      <c r="G164" s="173">
        <f t="shared" si="6"/>
        <v>183</v>
      </c>
      <c r="H164" s="174">
        <v>88.41</v>
      </c>
      <c r="I164" s="175">
        <f t="shared" si="7"/>
        <v>16179.029999999999</v>
      </c>
    </row>
    <row r="165" spans="1:9" ht="26.25" customHeight="1">
      <c r="A165" s="169" t="s">
        <v>569</v>
      </c>
      <c r="B165" s="170" t="s">
        <v>873</v>
      </c>
      <c r="C165" s="171">
        <v>45209</v>
      </c>
      <c r="D165" s="172" t="s">
        <v>874</v>
      </c>
      <c r="E165" s="172">
        <v>0</v>
      </c>
      <c r="F165" s="173">
        <v>250</v>
      </c>
      <c r="G165" s="173">
        <f t="shared" si="6"/>
        <v>250</v>
      </c>
      <c r="H165" s="174">
        <v>23.6</v>
      </c>
      <c r="I165" s="175">
        <f t="shared" si="7"/>
        <v>5900</v>
      </c>
    </row>
    <row r="166" spans="1:9" ht="26.25" customHeight="1">
      <c r="A166" s="169">
        <v>239201</v>
      </c>
      <c r="B166" s="170" t="s">
        <v>887</v>
      </c>
      <c r="C166" s="171">
        <v>43099</v>
      </c>
      <c r="D166" s="172" t="s">
        <v>888</v>
      </c>
      <c r="E166" s="172">
        <v>967</v>
      </c>
      <c r="F166" s="173">
        <v>0</v>
      </c>
      <c r="G166" s="173">
        <f t="shared" si="6"/>
        <v>967</v>
      </c>
      <c r="H166" s="174">
        <v>0.55000000000000004</v>
      </c>
      <c r="I166" s="175">
        <f t="shared" si="7"/>
        <v>531.85</v>
      </c>
    </row>
    <row r="167" spans="1:9" ht="26.25" customHeight="1">
      <c r="A167" s="169">
        <v>239201</v>
      </c>
      <c r="B167" s="170" t="s">
        <v>889</v>
      </c>
      <c r="C167" s="171">
        <v>43099</v>
      </c>
      <c r="D167" s="172" t="s">
        <v>890</v>
      </c>
      <c r="E167" s="172">
        <v>16734</v>
      </c>
      <c r="F167" s="173">
        <v>0</v>
      </c>
      <c r="G167" s="173">
        <f t="shared" si="6"/>
        <v>16734</v>
      </c>
      <c r="H167" s="174">
        <v>0.65</v>
      </c>
      <c r="I167" s="175">
        <f t="shared" si="7"/>
        <v>10877.1</v>
      </c>
    </row>
    <row r="168" spans="1:9" ht="26.25" customHeight="1">
      <c r="A168" s="169" t="s">
        <v>569</v>
      </c>
      <c r="B168" s="170" t="s">
        <v>889</v>
      </c>
      <c r="C168" s="171">
        <v>43099</v>
      </c>
      <c r="D168" s="172" t="s">
        <v>891</v>
      </c>
      <c r="E168" s="172">
        <v>5738</v>
      </c>
      <c r="F168" s="173">
        <v>0</v>
      </c>
      <c r="G168" s="173">
        <f t="shared" si="6"/>
        <v>5738</v>
      </c>
      <c r="H168" s="174">
        <v>3.17</v>
      </c>
      <c r="I168" s="175">
        <f t="shared" si="7"/>
        <v>18189.46</v>
      </c>
    </row>
    <row r="169" spans="1:9" ht="26.25" customHeight="1">
      <c r="A169" s="169">
        <v>239201</v>
      </c>
      <c r="B169" s="170" t="s">
        <v>896</v>
      </c>
      <c r="C169" s="171">
        <v>45446</v>
      </c>
      <c r="D169" s="172" t="s">
        <v>897</v>
      </c>
      <c r="E169" s="172">
        <v>636</v>
      </c>
      <c r="F169" s="173">
        <v>12120</v>
      </c>
      <c r="G169" s="173">
        <f t="shared" si="6"/>
        <v>12756</v>
      </c>
      <c r="H169" s="174">
        <v>5.25</v>
      </c>
      <c r="I169" s="175">
        <f t="shared" si="7"/>
        <v>66969</v>
      </c>
    </row>
    <row r="170" spans="1:9" ht="26.25" customHeight="1">
      <c r="A170" s="169">
        <v>239201</v>
      </c>
      <c r="B170" s="170" t="s">
        <v>898</v>
      </c>
      <c r="C170" s="171">
        <v>45209</v>
      </c>
      <c r="D170" s="172" t="s">
        <v>900</v>
      </c>
      <c r="E170" s="172">
        <v>672</v>
      </c>
      <c r="F170" s="173">
        <v>336</v>
      </c>
      <c r="G170" s="173">
        <f t="shared" si="6"/>
        <v>1008</v>
      </c>
      <c r="H170" s="174">
        <v>5.43</v>
      </c>
      <c r="I170" s="175">
        <f t="shared" si="7"/>
        <v>5473.44</v>
      </c>
    </row>
    <row r="171" spans="1:9" ht="26.25" customHeight="1">
      <c r="A171" s="169">
        <v>239201</v>
      </c>
      <c r="B171" s="170" t="s">
        <v>901</v>
      </c>
      <c r="C171" s="171">
        <v>45280</v>
      </c>
      <c r="D171" s="172" t="s">
        <v>902</v>
      </c>
      <c r="E171" s="172">
        <v>780</v>
      </c>
      <c r="F171" s="173">
        <v>8052</v>
      </c>
      <c r="G171" s="173">
        <f t="shared" si="6"/>
        <v>8832</v>
      </c>
      <c r="H171" s="174">
        <v>2.74</v>
      </c>
      <c r="I171" s="175">
        <f t="shared" si="7"/>
        <v>24199.68</v>
      </c>
    </row>
    <row r="172" spans="1:9" ht="26.25" customHeight="1">
      <c r="A172" s="169" t="s">
        <v>569</v>
      </c>
      <c r="B172" s="170" t="s">
        <v>901</v>
      </c>
      <c r="C172" s="171">
        <v>45469</v>
      </c>
      <c r="D172" s="172" t="s">
        <v>903</v>
      </c>
      <c r="E172" s="172">
        <v>0</v>
      </c>
      <c r="F172" s="173">
        <v>150</v>
      </c>
      <c r="G172" s="173">
        <f t="shared" si="6"/>
        <v>150</v>
      </c>
      <c r="H172" s="174">
        <v>90</v>
      </c>
      <c r="I172" s="175">
        <f t="shared" si="7"/>
        <v>13500</v>
      </c>
    </row>
    <row r="173" spans="1:9" ht="26.25" customHeight="1">
      <c r="A173" s="169" t="s">
        <v>569</v>
      </c>
      <c r="B173" s="170" t="s">
        <v>901</v>
      </c>
      <c r="C173" s="171">
        <v>45030</v>
      </c>
      <c r="D173" s="172" t="s">
        <v>904</v>
      </c>
      <c r="E173" s="172">
        <v>0</v>
      </c>
      <c r="F173" s="173">
        <v>1316</v>
      </c>
      <c r="G173" s="173">
        <f t="shared" si="6"/>
        <v>1316</v>
      </c>
      <c r="H173" s="174">
        <v>87</v>
      </c>
      <c r="I173" s="175">
        <f t="shared" si="7"/>
        <v>114492</v>
      </c>
    </row>
    <row r="174" spans="1:9" ht="26.25" customHeight="1">
      <c r="A174" s="169" t="s">
        <v>569</v>
      </c>
      <c r="B174" s="170" t="s">
        <v>905</v>
      </c>
      <c r="C174" s="171">
        <v>45198</v>
      </c>
      <c r="D174" s="172" t="s">
        <v>906</v>
      </c>
      <c r="E174" s="172">
        <v>0</v>
      </c>
      <c r="F174" s="173">
        <v>2000</v>
      </c>
      <c r="G174" s="173">
        <f t="shared" si="6"/>
        <v>2000</v>
      </c>
      <c r="H174" s="174">
        <v>60</v>
      </c>
      <c r="I174" s="175">
        <f t="shared" si="7"/>
        <v>120000</v>
      </c>
    </row>
    <row r="175" spans="1:9" ht="26.25" customHeight="1">
      <c r="A175" s="169">
        <v>239201</v>
      </c>
      <c r="B175" s="170" t="s">
        <v>901</v>
      </c>
      <c r="C175" s="171">
        <v>45469</v>
      </c>
      <c r="D175" s="172" t="s">
        <v>907</v>
      </c>
      <c r="E175" s="172">
        <v>0</v>
      </c>
      <c r="F175" s="173">
        <v>2000</v>
      </c>
      <c r="G175" s="173">
        <f t="shared" si="6"/>
        <v>2000</v>
      </c>
      <c r="H175" s="174">
        <v>55</v>
      </c>
      <c r="I175" s="175">
        <f t="shared" si="7"/>
        <v>110000</v>
      </c>
    </row>
    <row r="176" spans="1:9" ht="26.25" customHeight="1">
      <c r="A176" s="169">
        <v>239201</v>
      </c>
      <c r="B176" s="170" t="s">
        <v>912</v>
      </c>
      <c r="C176" s="171">
        <v>45280</v>
      </c>
      <c r="D176" s="172" t="s">
        <v>913</v>
      </c>
      <c r="E176" s="172">
        <v>372</v>
      </c>
      <c r="F176" s="173">
        <v>956</v>
      </c>
      <c r="G176" s="173">
        <f t="shared" si="6"/>
        <v>1328</v>
      </c>
      <c r="H176" s="187">
        <v>18.63</v>
      </c>
      <c r="I176" s="175">
        <f t="shared" si="7"/>
        <v>24740.639999999999</v>
      </c>
    </row>
    <row r="177" spans="1:9" ht="26.25" customHeight="1">
      <c r="A177" s="169">
        <v>239201</v>
      </c>
      <c r="B177" s="170" t="s">
        <v>912</v>
      </c>
      <c r="C177" s="171">
        <v>43099</v>
      </c>
      <c r="D177" s="172" t="s">
        <v>915</v>
      </c>
      <c r="E177" s="172">
        <v>1884</v>
      </c>
      <c r="F177" s="173">
        <v>0</v>
      </c>
      <c r="G177" s="173">
        <f t="shared" si="6"/>
        <v>1884</v>
      </c>
      <c r="H177" s="174">
        <v>22</v>
      </c>
      <c r="I177" s="175">
        <f t="shared" si="7"/>
        <v>41448</v>
      </c>
    </row>
    <row r="178" spans="1:9" ht="26.25" customHeight="1">
      <c r="A178" s="169">
        <v>239201</v>
      </c>
      <c r="B178" s="170" t="s">
        <v>912</v>
      </c>
      <c r="C178" s="171">
        <v>45203</v>
      </c>
      <c r="D178" s="172" t="s">
        <v>916</v>
      </c>
      <c r="E178" s="172">
        <v>335</v>
      </c>
      <c r="F178" s="173">
        <v>1800</v>
      </c>
      <c r="G178" s="173">
        <f t="shared" si="6"/>
        <v>2135</v>
      </c>
      <c r="H178" s="174">
        <v>36</v>
      </c>
      <c r="I178" s="175">
        <f t="shared" si="7"/>
        <v>76860</v>
      </c>
    </row>
    <row r="179" spans="1:9" ht="26.25" customHeight="1">
      <c r="A179" s="169" t="s">
        <v>422</v>
      </c>
      <c r="B179" s="170" t="s">
        <v>1304</v>
      </c>
      <c r="C179" s="171">
        <v>43830</v>
      </c>
      <c r="D179" s="172" t="s">
        <v>1305</v>
      </c>
      <c r="E179" s="172">
        <v>13</v>
      </c>
      <c r="F179" s="173">
        <v>0</v>
      </c>
      <c r="G179" s="173">
        <f t="shared" si="6"/>
        <v>13</v>
      </c>
      <c r="H179" s="174">
        <v>66.83</v>
      </c>
      <c r="I179" s="175">
        <f t="shared" si="7"/>
        <v>868.79</v>
      </c>
    </row>
    <row r="180" spans="1:9" ht="26.25" customHeight="1">
      <c r="A180" s="169" t="s">
        <v>569</v>
      </c>
      <c r="B180" s="170" t="s">
        <v>919</v>
      </c>
      <c r="C180" s="171">
        <v>43099</v>
      </c>
      <c r="D180" s="172" t="s">
        <v>920</v>
      </c>
      <c r="E180" s="172">
        <v>83</v>
      </c>
      <c r="F180" s="173">
        <v>0</v>
      </c>
      <c r="G180" s="173">
        <f t="shared" si="6"/>
        <v>83</v>
      </c>
      <c r="H180" s="174">
        <v>23</v>
      </c>
      <c r="I180" s="175">
        <f t="shared" si="7"/>
        <v>1909</v>
      </c>
    </row>
    <row r="181" spans="1:9" ht="26.25" customHeight="1">
      <c r="A181" s="188" t="s">
        <v>422</v>
      </c>
      <c r="B181" s="189" t="s">
        <v>1284</v>
      </c>
      <c r="C181" s="190">
        <v>44907</v>
      </c>
      <c r="D181" s="191" t="s">
        <v>938</v>
      </c>
      <c r="E181" s="191">
        <v>0</v>
      </c>
      <c r="F181" s="192">
        <v>475</v>
      </c>
      <c r="G181" s="192">
        <f t="shared" si="6"/>
        <v>475</v>
      </c>
      <c r="H181" s="174">
        <v>527.17999999999995</v>
      </c>
      <c r="I181" s="175">
        <f t="shared" si="7"/>
        <v>250410.49999999997</v>
      </c>
    </row>
    <row r="182" spans="1:9" ht="26.25" customHeight="1">
      <c r="A182" s="169" t="s">
        <v>1243</v>
      </c>
      <c r="B182" s="170" t="s">
        <v>1306</v>
      </c>
      <c r="C182" s="171" t="s">
        <v>661</v>
      </c>
      <c r="D182" s="172" t="s">
        <v>1359</v>
      </c>
      <c r="E182" s="172">
        <v>0</v>
      </c>
      <c r="F182" s="173">
        <v>2</v>
      </c>
      <c r="G182" s="173">
        <f t="shared" si="6"/>
        <v>2</v>
      </c>
      <c r="H182" s="180">
        <v>1045.48</v>
      </c>
      <c r="I182" s="175">
        <f t="shared" si="7"/>
        <v>2090.96</v>
      </c>
    </row>
    <row r="183" spans="1:9" ht="31.5" customHeight="1">
      <c r="A183" s="169">
        <v>239201</v>
      </c>
      <c r="B183" s="170" t="s">
        <v>939</v>
      </c>
      <c r="C183" s="171">
        <v>45469</v>
      </c>
      <c r="D183" s="172" t="s">
        <v>940</v>
      </c>
      <c r="E183" s="172">
        <v>0</v>
      </c>
      <c r="F183" s="173">
        <v>150</v>
      </c>
      <c r="G183" s="173">
        <f t="shared" si="6"/>
        <v>150</v>
      </c>
      <c r="H183" s="174">
        <v>129.80000000000001</v>
      </c>
      <c r="I183" s="175">
        <f t="shared" si="7"/>
        <v>19470</v>
      </c>
    </row>
    <row r="184" spans="1:9" ht="26.25" customHeight="1">
      <c r="A184" s="169">
        <v>239201</v>
      </c>
      <c r="B184" s="170" t="s">
        <v>939</v>
      </c>
      <c r="C184" s="171">
        <v>45198</v>
      </c>
      <c r="D184" s="172" t="s">
        <v>941</v>
      </c>
      <c r="E184" s="172">
        <v>0</v>
      </c>
      <c r="F184" s="173">
        <v>44</v>
      </c>
      <c r="G184" s="173">
        <f t="shared" si="6"/>
        <v>44</v>
      </c>
      <c r="H184" s="174">
        <v>12.98</v>
      </c>
      <c r="I184" s="175">
        <f t="shared" si="7"/>
        <v>571.12</v>
      </c>
    </row>
    <row r="185" spans="1:9" ht="26.25" customHeight="1">
      <c r="A185" s="169">
        <v>239201</v>
      </c>
      <c r="B185" s="189" t="s">
        <v>939</v>
      </c>
      <c r="C185" s="190">
        <v>44673</v>
      </c>
      <c r="D185" s="191" t="s">
        <v>942</v>
      </c>
      <c r="E185" s="191">
        <v>12</v>
      </c>
      <c r="F185" s="173">
        <v>0</v>
      </c>
      <c r="G185" s="192">
        <f t="shared" si="6"/>
        <v>12</v>
      </c>
      <c r="H185" s="174">
        <v>24</v>
      </c>
      <c r="I185" s="175">
        <f t="shared" si="7"/>
        <v>288</v>
      </c>
    </row>
    <row r="186" spans="1:9" ht="26.25" customHeight="1">
      <c r="A186" s="169">
        <v>239201</v>
      </c>
      <c r="B186" s="170" t="s">
        <v>939</v>
      </c>
      <c r="C186" s="171">
        <v>44673</v>
      </c>
      <c r="D186" s="172" t="s">
        <v>943</v>
      </c>
      <c r="E186" s="172">
        <v>10</v>
      </c>
      <c r="F186" s="173">
        <v>0</v>
      </c>
      <c r="G186" s="173">
        <f t="shared" si="6"/>
        <v>10</v>
      </c>
      <c r="H186" s="174">
        <v>24</v>
      </c>
      <c r="I186" s="175">
        <f t="shared" si="7"/>
        <v>240</v>
      </c>
    </row>
    <row r="187" spans="1:9" ht="26.25" customHeight="1">
      <c r="A187" s="169">
        <v>239201</v>
      </c>
      <c r="B187" s="170" t="s">
        <v>939</v>
      </c>
      <c r="C187" s="171">
        <v>44673</v>
      </c>
      <c r="D187" s="172" t="s">
        <v>944</v>
      </c>
      <c r="E187" s="172">
        <v>37</v>
      </c>
      <c r="F187" s="173">
        <v>0</v>
      </c>
      <c r="G187" s="173">
        <f t="shared" si="6"/>
        <v>37</v>
      </c>
      <c r="H187" s="174">
        <v>24</v>
      </c>
      <c r="I187" s="175">
        <f t="shared" si="7"/>
        <v>888</v>
      </c>
    </row>
    <row r="188" spans="1:9" ht="26.25" customHeight="1">
      <c r="A188" s="169">
        <v>239201</v>
      </c>
      <c r="B188" s="170" t="s">
        <v>945</v>
      </c>
      <c r="C188" s="171">
        <v>45280</v>
      </c>
      <c r="D188" s="172" t="s">
        <v>946</v>
      </c>
      <c r="E188" s="172">
        <v>105</v>
      </c>
      <c r="F188" s="173">
        <v>672</v>
      </c>
      <c r="G188" s="173">
        <f t="shared" si="6"/>
        <v>777</v>
      </c>
      <c r="H188" s="174">
        <v>12.85</v>
      </c>
      <c r="I188" s="175">
        <f t="shared" si="7"/>
        <v>9984.4499999999989</v>
      </c>
    </row>
    <row r="189" spans="1:9" ht="26.25" customHeight="1">
      <c r="A189" s="169">
        <v>239201</v>
      </c>
      <c r="B189" s="170" t="s">
        <v>939</v>
      </c>
      <c r="C189" s="171">
        <v>45280</v>
      </c>
      <c r="D189" s="172" t="s">
        <v>947</v>
      </c>
      <c r="E189" s="172">
        <v>56</v>
      </c>
      <c r="F189" s="173">
        <v>672</v>
      </c>
      <c r="G189" s="173">
        <f t="shared" si="6"/>
        <v>728</v>
      </c>
      <c r="H189" s="174">
        <v>12.85</v>
      </c>
      <c r="I189" s="175">
        <f t="shared" si="7"/>
        <v>9354.7999999999993</v>
      </c>
    </row>
    <row r="190" spans="1:9" ht="26.25" customHeight="1">
      <c r="A190" s="169">
        <v>239201</v>
      </c>
      <c r="B190" s="170" t="s">
        <v>939</v>
      </c>
      <c r="C190" s="171">
        <v>45280</v>
      </c>
      <c r="D190" s="172" t="s">
        <v>948</v>
      </c>
      <c r="E190" s="172">
        <v>34</v>
      </c>
      <c r="F190" s="173">
        <v>672</v>
      </c>
      <c r="G190" s="173">
        <f t="shared" si="6"/>
        <v>706</v>
      </c>
      <c r="H190" s="174">
        <v>12.85</v>
      </c>
      <c r="I190" s="175">
        <f t="shared" si="7"/>
        <v>9072.1</v>
      </c>
    </row>
    <row r="191" spans="1:9" ht="26.25" customHeight="1">
      <c r="A191" s="169">
        <v>239201</v>
      </c>
      <c r="B191" s="170" t="s">
        <v>939</v>
      </c>
      <c r="C191" s="171">
        <v>45446</v>
      </c>
      <c r="D191" s="172" t="s">
        <v>1308</v>
      </c>
      <c r="E191" s="172">
        <v>41</v>
      </c>
      <c r="F191" s="173">
        <v>0</v>
      </c>
      <c r="G191" s="173">
        <f t="shared" si="6"/>
        <v>41</v>
      </c>
      <c r="H191" s="174">
        <v>29.85</v>
      </c>
      <c r="I191" s="175">
        <f t="shared" si="7"/>
        <v>1223.8500000000001</v>
      </c>
    </row>
    <row r="192" spans="1:9" ht="26.25" customHeight="1">
      <c r="A192" s="169">
        <v>239201</v>
      </c>
      <c r="B192" s="170" t="s">
        <v>939</v>
      </c>
      <c r="C192" s="171">
        <v>45446</v>
      </c>
      <c r="D192" s="172" t="s">
        <v>1309</v>
      </c>
      <c r="E192" s="172">
        <v>5</v>
      </c>
      <c r="F192" s="173">
        <v>0</v>
      </c>
      <c r="G192" s="173">
        <f t="shared" si="6"/>
        <v>5</v>
      </c>
      <c r="H192" s="174">
        <v>29.85</v>
      </c>
      <c r="I192" s="175">
        <f t="shared" si="7"/>
        <v>149.25</v>
      </c>
    </row>
    <row r="193" spans="1:9" ht="26.25" customHeight="1">
      <c r="A193" s="169" t="s">
        <v>569</v>
      </c>
      <c r="B193" s="170" t="s">
        <v>939</v>
      </c>
      <c r="C193" s="171">
        <v>45446</v>
      </c>
      <c r="D193" s="172" t="s">
        <v>1310</v>
      </c>
      <c r="E193" s="172">
        <v>235</v>
      </c>
      <c r="F193" s="173">
        <v>0</v>
      </c>
      <c r="G193" s="173">
        <f t="shared" si="6"/>
        <v>235</v>
      </c>
      <c r="H193" s="174">
        <v>29.85</v>
      </c>
      <c r="I193" s="175">
        <f t="shared" si="7"/>
        <v>7014.75</v>
      </c>
    </row>
    <row r="194" spans="1:9" ht="26.25" customHeight="1">
      <c r="A194" s="188" t="s">
        <v>836</v>
      </c>
      <c r="B194" s="189" t="s">
        <v>1311</v>
      </c>
      <c r="C194" s="190">
        <v>45412</v>
      </c>
      <c r="D194" s="191" t="s">
        <v>1312</v>
      </c>
      <c r="E194" s="191">
        <v>0</v>
      </c>
      <c r="F194" s="192">
        <v>2</v>
      </c>
      <c r="G194" s="192">
        <f t="shared" si="6"/>
        <v>2</v>
      </c>
      <c r="H194" s="174">
        <v>958.41</v>
      </c>
      <c r="I194" s="175">
        <f t="shared" si="7"/>
        <v>1916.82</v>
      </c>
    </row>
    <row r="195" spans="1:9" ht="26.25" customHeight="1">
      <c r="A195" s="169" t="s">
        <v>548</v>
      </c>
      <c r="B195" s="170" t="s">
        <v>957</v>
      </c>
      <c r="C195" s="171">
        <v>44679</v>
      </c>
      <c r="D195" s="172" t="s">
        <v>958</v>
      </c>
      <c r="E195" s="172">
        <v>45</v>
      </c>
      <c r="F195" s="173">
        <v>0</v>
      </c>
      <c r="G195" s="173">
        <f t="shared" si="6"/>
        <v>45</v>
      </c>
      <c r="H195" s="174">
        <v>182.7</v>
      </c>
      <c r="I195" s="175">
        <f t="shared" si="7"/>
        <v>8221.5</v>
      </c>
    </row>
    <row r="196" spans="1:9" ht="26.25" customHeight="1">
      <c r="A196" s="169" t="s">
        <v>569</v>
      </c>
      <c r="B196" s="170" t="s">
        <v>959</v>
      </c>
      <c r="C196" s="171">
        <v>45259</v>
      </c>
      <c r="D196" s="172" t="s">
        <v>960</v>
      </c>
      <c r="E196" s="172">
        <v>47</v>
      </c>
      <c r="F196" s="173">
        <v>26</v>
      </c>
      <c r="G196" s="173">
        <f t="shared" si="6"/>
        <v>73</v>
      </c>
      <c r="H196" s="174">
        <v>424.8</v>
      </c>
      <c r="I196" s="175">
        <f t="shared" si="7"/>
        <v>31010.400000000001</v>
      </c>
    </row>
    <row r="197" spans="1:9" ht="26.25" customHeight="1">
      <c r="A197" s="169" t="s">
        <v>446</v>
      </c>
      <c r="B197" s="170" t="s">
        <v>1313</v>
      </c>
      <c r="C197" s="171" t="s">
        <v>661</v>
      </c>
      <c r="D197" s="172" t="s">
        <v>1314</v>
      </c>
      <c r="E197" s="172">
        <v>0</v>
      </c>
      <c r="F197" s="173">
        <v>2</v>
      </c>
      <c r="G197" s="173">
        <f t="shared" si="6"/>
        <v>2</v>
      </c>
      <c r="H197" s="180">
        <v>4541.82</v>
      </c>
      <c r="I197" s="175">
        <f t="shared" si="7"/>
        <v>9083.64</v>
      </c>
    </row>
    <row r="198" spans="1:9" ht="26.25" customHeight="1">
      <c r="A198" s="169" t="s">
        <v>548</v>
      </c>
      <c r="B198" s="170" t="s">
        <v>970</v>
      </c>
      <c r="C198" s="171">
        <v>44709</v>
      </c>
      <c r="D198" s="172" t="s">
        <v>971</v>
      </c>
      <c r="E198" s="172">
        <v>22</v>
      </c>
      <c r="F198" s="173">
        <v>0</v>
      </c>
      <c r="G198" s="173">
        <f t="shared" si="6"/>
        <v>22</v>
      </c>
      <c r="H198" s="174">
        <v>729</v>
      </c>
      <c r="I198" s="175">
        <f t="shared" si="7"/>
        <v>16038</v>
      </c>
    </row>
    <row r="199" spans="1:9" ht="26.25" customHeight="1">
      <c r="A199" s="169" t="s">
        <v>1264</v>
      </c>
      <c r="B199" s="170" t="s">
        <v>975</v>
      </c>
      <c r="C199" s="171">
        <v>45460</v>
      </c>
      <c r="D199" s="172" t="s">
        <v>976</v>
      </c>
      <c r="E199" s="172">
        <v>0</v>
      </c>
      <c r="F199" s="173">
        <v>68</v>
      </c>
      <c r="G199" s="173">
        <f t="shared" si="6"/>
        <v>68</v>
      </c>
      <c r="H199" s="174">
        <v>1150.5</v>
      </c>
      <c r="I199" s="175">
        <f t="shared" si="7"/>
        <v>78234</v>
      </c>
    </row>
    <row r="200" spans="1:9" ht="26.25" customHeight="1">
      <c r="A200" s="169" t="s">
        <v>1264</v>
      </c>
      <c r="B200" s="170" t="s">
        <v>975</v>
      </c>
      <c r="C200" s="171">
        <v>45460</v>
      </c>
      <c r="D200" s="172" t="s">
        <v>977</v>
      </c>
      <c r="E200" s="172">
        <v>0</v>
      </c>
      <c r="F200" s="173">
        <v>101</v>
      </c>
      <c r="G200" s="173">
        <f t="shared" si="6"/>
        <v>101</v>
      </c>
      <c r="H200" s="174">
        <v>1150.5</v>
      </c>
      <c r="I200" s="175">
        <f t="shared" si="7"/>
        <v>116200.5</v>
      </c>
    </row>
    <row r="201" spans="1:9" ht="26.25" customHeight="1">
      <c r="A201" s="169" t="s">
        <v>569</v>
      </c>
      <c r="B201" s="170" t="s">
        <v>82</v>
      </c>
      <c r="C201" s="171">
        <v>45469</v>
      </c>
      <c r="D201" s="193" t="s">
        <v>981</v>
      </c>
      <c r="E201" s="172">
        <v>0</v>
      </c>
      <c r="F201" s="173">
        <v>150</v>
      </c>
      <c r="G201" s="173">
        <f t="shared" si="6"/>
        <v>150</v>
      </c>
      <c r="H201" s="174">
        <v>8.31</v>
      </c>
      <c r="I201" s="175">
        <f t="shared" si="7"/>
        <v>1246.5</v>
      </c>
    </row>
    <row r="202" spans="1:9" ht="26.25" customHeight="1">
      <c r="A202" s="169" t="s">
        <v>569</v>
      </c>
      <c r="B202" s="170" t="s">
        <v>81</v>
      </c>
      <c r="C202" s="171">
        <v>45469</v>
      </c>
      <c r="D202" s="193" t="s">
        <v>1317</v>
      </c>
      <c r="E202" s="172">
        <v>0</v>
      </c>
      <c r="F202" s="173">
        <v>150</v>
      </c>
      <c r="G202" s="173">
        <f t="shared" ref="G202:G239" si="8">+E202+F202</f>
        <v>150</v>
      </c>
      <c r="H202" s="194">
        <v>182.9</v>
      </c>
      <c r="I202" s="175">
        <f t="shared" ref="I202:I265" si="9">G202*H202</f>
        <v>27435</v>
      </c>
    </row>
    <row r="203" spans="1:9" ht="26.25" customHeight="1">
      <c r="A203" s="169" t="s">
        <v>569</v>
      </c>
      <c r="B203" s="170" t="s">
        <v>979</v>
      </c>
      <c r="C203" s="171">
        <v>45259</v>
      </c>
      <c r="D203" s="193" t="s">
        <v>980</v>
      </c>
      <c r="E203" s="172">
        <v>29</v>
      </c>
      <c r="F203" s="173">
        <v>60</v>
      </c>
      <c r="G203" s="173">
        <f t="shared" si="8"/>
        <v>89</v>
      </c>
      <c r="H203" s="194">
        <v>40.119999999999997</v>
      </c>
      <c r="I203" s="175">
        <f t="shared" si="9"/>
        <v>3570.68</v>
      </c>
    </row>
    <row r="204" spans="1:9" ht="26.25" customHeight="1">
      <c r="A204" s="169">
        <v>239201</v>
      </c>
      <c r="B204" s="170" t="s">
        <v>982</v>
      </c>
      <c r="C204" s="171">
        <v>43099</v>
      </c>
      <c r="D204" s="193" t="s">
        <v>983</v>
      </c>
      <c r="E204" s="172">
        <v>2</v>
      </c>
      <c r="F204" s="173">
        <v>110</v>
      </c>
      <c r="G204" s="173">
        <f t="shared" si="8"/>
        <v>112</v>
      </c>
      <c r="H204" s="174">
        <v>607</v>
      </c>
      <c r="I204" s="175">
        <f t="shared" si="9"/>
        <v>67984</v>
      </c>
    </row>
    <row r="205" spans="1:9" ht="26.25" customHeight="1">
      <c r="A205" s="169" t="s">
        <v>569</v>
      </c>
      <c r="B205" s="170" t="s">
        <v>982</v>
      </c>
      <c r="C205" s="171">
        <v>43099</v>
      </c>
      <c r="D205" s="193" t="s">
        <v>985</v>
      </c>
      <c r="E205" s="172">
        <v>23</v>
      </c>
      <c r="F205" s="173">
        <v>0</v>
      </c>
      <c r="G205" s="173">
        <f t="shared" si="8"/>
        <v>23</v>
      </c>
      <c r="H205" s="174">
        <v>5</v>
      </c>
      <c r="I205" s="175">
        <f t="shared" si="9"/>
        <v>115</v>
      </c>
    </row>
    <row r="206" spans="1:9" ht="26.25" customHeight="1">
      <c r="A206" s="169" t="s">
        <v>569</v>
      </c>
      <c r="B206" s="170" t="s">
        <v>318</v>
      </c>
      <c r="C206" s="171">
        <v>43099</v>
      </c>
      <c r="D206" s="172" t="s">
        <v>986</v>
      </c>
      <c r="E206" s="172">
        <v>250</v>
      </c>
      <c r="F206" s="173">
        <v>0</v>
      </c>
      <c r="G206" s="173">
        <f t="shared" si="8"/>
        <v>250</v>
      </c>
      <c r="H206" s="174">
        <v>5</v>
      </c>
      <c r="I206" s="175">
        <f t="shared" si="9"/>
        <v>1250</v>
      </c>
    </row>
    <row r="207" spans="1:9" ht="26.25" customHeight="1">
      <c r="A207" s="169">
        <v>239201</v>
      </c>
      <c r="B207" s="170" t="s">
        <v>318</v>
      </c>
      <c r="C207" s="171">
        <v>45030</v>
      </c>
      <c r="D207" s="193" t="s">
        <v>987</v>
      </c>
      <c r="E207" s="172">
        <v>0</v>
      </c>
      <c r="F207" s="173">
        <v>1220</v>
      </c>
      <c r="G207" s="173">
        <f t="shared" si="8"/>
        <v>1220</v>
      </c>
      <c r="H207" s="174">
        <v>6.5</v>
      </c>
      <c r="I207" s="175">
        <f t="shared" si="9"/>
        <v>7930</v>
      </c>
    </row>
    <row r="208" spans="1:9" ht="26.25" customHeight="1">
      <c r="A208" s="169" t="s">
        <v>836</v>
      </c>
      <c r="B208" s="170" t="s">
        <v>1318</v>
      </c>
      <c r="C208" s="171">
        <v>45412</v>
      </c>
      <c r="D208" s="172" t="s">
        <v>1319</v>
      </c>
      <c r="E208" s="172">
        <v>0</v>
      </c>
      <c r="F208" s="173">
        <v>1</v>
      </c>
      <c r="G208" s="173">
        <f t="shared" si="8"/>
        <v>1</v>
      </c>
      <c r="H208" s="174">
        <v>152</v>
      </c>
      <c r="I208" s="175">
        <f t="shared" si="9"/>
        <v>152</v>
      </c>
    </row>
    <row r="209" spans="1:9" ht="26.25" customHeight="1">
      <c r="A209" s="169">
        <v>239201</v>
      </c>
      <c r="B209" s="170" t="s">
        <v>991</v>
      </c>
      <c r="C209" s="171">
        <v>45260</v>
      </c>
      <c r="D209" s="193" t="s">
        <v>1320</v>
      </c>
      <c r="E209" s="172">
        <v>0</v>
      </c>
      <c r="F209" s="173">
        <v>144</v>
      </c>
      <c r="G209" s="173">
        <f t="shared" si="8"/>
        <v>144</v>
      </c>
      <c r="H209" s="174">
        <v>46.02</v>
      </c>
      <c r="I209" s="175">
        <f t="shared" si="9"/>
        <v>6626.88</v>
      </c>
    </row>
    <row r="210" spans="1:9" ht="26.25" customHeight="1">
      <c r="A210" s="169">
        <v>239201</v>
      </c>
      <c r="B210" s="170" t="s">
        <v>82</v>
      </c>
      <c r="C210" s="171">
        <v>43099</v>
      </c>
      <c r="D210" s="193" t="s">
        <v>993</v>
      </c>
      <c r="E210" s="172">
        <v>19</v>
      </c>
      <c r="F210" s="173">
        <v>0</v>
      </c>
      <c r="G210" s="173">
        <f t="shared" si="8"/>
        <v>19</v>
      </c>
      <c r="H210" s="174">
        <v>68.88</v>
      </c>
      <c r="I210" s="175">
        <f t="shared" si="9"/>
        <v>1308.7199999999998</v>
      </c>
    </row>
    <row r="211" spans="1:9" ht="26.25" customHeight="1">
      <c r="A211" s="169">
        <v>239201</v>
      </c>
      <c r="B211" s="170" t="s">
        <v>991</v>
      </c>
      <c r="C211" s="171">
        <v>45217</v>
      </c>
      <c r="D211" s="193" t="s">
        <v>1321</v>
      </c>
      <c r="E211" s="172">
        <v>16</v>
      </c>
      <c r="F211" s="173">
        <v>84</v>
      </c>
      <c r="G211" s="173">
        <f t="shared" si="8"/>
        <v>100</v>
      </c>
      <c r="H211" s="174">
        <v>106</v>
      </c>
      <c r="I211" s="175">
        <f t="shared" si="9"/>
        <v>10600</v>
      </c>
    </row>
    <row r="212" spans="1:9" ht="26.25" customHeight="1">
      <c r="A212" s="169">
        <v>239201</v>
      </c>
      <c r="B212" s="170" t="s">
        <v>991</v>
      </c>
      <c r="C212" s="171">
        <v>43099</v>
      </c>
      <c r="D212" s="193" t="s">
        <v>997</v>
      </c>
      <c r="E212" s="172">
        <v>121</v>
      </c>
      <c r="F212" s="173">
        <v>0</v>
      </c>
      <c r="G212" s="173">
        <f t="shared" si="8"/>
        <v>121</v>
      </c>
      <c r="H212" s="174">
        <v>17.12</v>
      </c>
      <c r="I212" s="175">
        <f t="shared" si="9"/>
        <v>2071.52</v>
      </c>
    </row>
    <row r="213" spans="1:9" ht="26.25" customHeight="1">
      <c r="A213" s="169">
        <v>239201</v>
      </c>
      <c r="B213" s="170" t="s">
        <v>991</v>
      </c>
      <c r="C213" s="171">
        <v>45469</v>
      </c>
      <c r="D213" s="193" t="s">
        <v>998</v>
      </c>
      <c r="E213" s="172">
        <v>0</v>
      </c>
      <c r="F213" s="173">
        <v>150</v>
      </c>
      <c r="G213" s="173">
        <f t="shared" si="8"/>
        <v>150</v>
      </c>
      <c r="H213" s="174">
        <v>324.5</v>
      </c>
      <c r="I213" s="175">
        <f t="shared" si="9"/>
        <v>48675</v>
      </c>
    </row>
    <row r="214" spans="1:9" ht="26.25" customHeight="1">
      <c r="A214" s="169" t="s">
        <v>1243</v>
      </c>
      <c r="B214" s="170" t="s">
        <v>1322</v>
      </c>
      <c r="C214" s="171" t="s">
        <v>661</v>
      </c>
      <c r="D214" s="172" t="s">
        <v>1323</v>
      </c>
      <c r="E214" s="172">
        <v>0</v>
      </c>
      <c r="F214" s="173">
        <v>2</v>
      </c>
      <c r="G214" s="173">
        <f t="shared" si="8"/>
        <v>2</v>
      </c>
      <c r="H214" s="180">
        <v>1489.16</v>
      </c>
      <c r="I214" s="175">
        <f t="shared" si="9"/>
        <v>2978.32</v>
      </c>
    </row>
    <row r="215" spans="1:9" ht="26.25" customHeight="1">
      <c r="A215" s="169" t="s">
        <v>1243</v>
      </c>
      <c r="B215" s="170" t="s">
        <v>1324</v>
      </c>
      <c r="C215" s="171" t="s">
        <v>661</v>
      </c>
      <c r="D215" s="172" t="s">
        <v>1325</v>
      </c>
      <c r="E215" s="172">
        <v>0</v>
      </c>
      <c r="F215" s="173">
        <v>4</v>
      </c>
      <c r="G215" s="173">
        <f t="shared" si="8"/>
        <v>4</v>
      </c>
      <c r="H215" s="180">
        <v>424.8</v>
      </c>
      <c r="I215" s="175">
        <f t="shared" si="9"/>
        <v>1699.2</v>
      </c>
    </row>
    <row r="216" spans="1:9" ht="26.25" customHeight="1">
      <c r="A216" s="169" t="s">
        <v>1243</v>
      </c>
      <c r="B216" s="170" t="s">
        <v>1324</v>
      </c>
      <c r="C216" s="171" t="s">
        <v>661</v>
      </c>
      <c r="D216" s="172" t="s">
        <v>1326</v>
      </c>
      <c r="E216" s="172">
        <v>0</v>
      </c>
      <c r="F216" s="173">
        <v>2</v>
      </c>
      <c r="G216" s="173">
        <f t="shared" si="8"/>
        <v>2</v>
      </c>
      <c r="H216" s="180">
        <v>1325.14</v>
      </c>
      <c r="I216" s="175">
        <f t="shared" si="9"/>
        <v>2650.28</v>
      </c>
    </row>
    <row r="217" spans="1:9" ht="26.25" customHeight="1">
      <c r="A217" s="169">
        <v>239201</v>
      </c>
      <c r="B217" s="170" t="s">
        <v>991</v>
      </c>
      <c r="C217" s="171">
        <v>43099</v>
      </c>
      <c r="D217" s="193" t="s">
        <v>999</v>
      </c>
      <c r="E217" s="172">
        <v>85</v>
      </c>
      <c r="F217" s="173">
        <v>1300</v>
      </c>
      <c r="G217" s="173">
        <f t="shared" si="8"/>
        <v>1385</v>
      </c>
      <c r="H217" s="174">
        <v>13.51</v>
      </c>
      <c r="I217" s="175">
        <f t="shared" si="9"/>
        <v>18711.349999999999</v>
      </c>
    </row>
    <row r="218" spans="1:9" ht="26.25" customHeight="1">
      <c r="A218" s="169">
        <v>239201</v>
      </c>
      <c r="B218" s="170" t="s">
        <v>1000</v>
      </c>
      <c r="C218" s="171">
        <v>43099</v>
      </c>
      <c r="D218" s="193" t="s">
        <v>1001</v>
      </c>
      <c r="E218" s="172">
        <v>75</v>
      </c>
      <c r="F218" s="173">
        <v>175</v>
      </c>
      <c r="G218" s="173">
        <f t="shared" si="8"/>
        <v>250</v>
      </c>
      <c r="H218" s="174">
        <v>13.51</v>
      </c>
      <c r="I218" s="175">
        <f t="shared" si="9"/>
        <v>3377.5</v>
      </c>
    </row>
    <row r="219" spans="1:9" ht="26.25" customHeight="1">
      <c r="A219" s="169">
        <v>239201</v>
      </c>
      <c r="B219" s="170" t="s">
        <v>1000</v>
      </c>
      <c r="C219" s="171">
        <v>45217</v>
      </c>
      <c r="D219" s="193" t="s">
        <v>1006</v>
      </c>
      <c r="E219" s="172">
        <v>23</v>
      </c>
      <c r="F219" s="173">
        <v>104</v>
      </c>
      <c r="G219" s="173">
        <f t="shared" si="8"/>
        <v>127</v>
      </c>
      <c r="H219" s="174">
        <v>163.01</v>
      </c>
      <c r="I219" s="175">
        <f t="shared" si="9"/>
        <v>20702.27</v>
      </c>
    </row>
    <row r="220" spans="1:9" ht="26.25" customHeight="1">
      <c r="A220" s="169" t="s">
        <v>569</v>
      </c>
      <c r="B220" s="170" t="s">
        <v>1005</v>
      </c>
      <c r="C220" s="171">
        <v>45217</v>
      </c>
      <c r="D220" s="193" t="s">
        <v>1007</v>
      </c>
      <c r="E220" s="172">
        <v>17</v>
      </c>
      <c r="F220" s="173">
        <v>0</v>
      </c>
      <c r="G220" s="173">
        <f t="shared" si="8"/>
        <v>17</v>
      </c>
      <c r="H220" s="174">
        <v>254.01</v>
      </c>
      <c r="I220" s="175">
        <f t="shared" si="9"/>
        <v>4318.17</v>
      </c>
    </row>
    <row r="221" spans="1:9" ht="26.25" customHeight="1">
      <c r="A221" s="169" t="s">
        <v>569</v>
      </c>
      <c r="B221" s="170" t="s">
        <v>1005</v>
      </c>
      <c r="C221" s="171">
        <v>43099</v>
      </c>
      <c r="D221" s="193" t="s">
        <v>1010</v>
      </c>
      <c r="E221" s="172">
        <v>265</v>
      </c>
      <c r="F221" s="173">
        <v>0</v>
      </c>
      <c r="G221" s="173">
        <f t="shared" si="8"/>
        <v>265</v>
      </c>
      <c r="H221" s="174">
        <v>13</v>
      </c>
      <c r="I221" s="175">
        <f t="shared" si="9"/>
        <v>3445</v>
      </c>
    </row>
    <row r="222" spans="1:9" ht="26.25" customHeight="1">
      <c r="A222" s="169" t="s">
        <v>569</v>
      </c>
      <c r="B222" s="205" t="s">
        <v>1011</v>
      </c>
      <c r="C222" s="171">
        <v>43099</v>
      </c>
      <c r="D222" s="193" t="s">
        <v>1012</v>
      </c>
      <c r="E222" s="172">
        <v>2</v>
      </c>
      <c r="F222" s="173">
        <v>0</v>
      </c>
      <c r="G222" s="173">
        <f t="shared" si="8"/>
        <v>2</v>
      </c>
      <c r="H222" s="174">
        <v>52</v>
      </c>
      <c r="I222" s="175">
        <f t="shared" si="9"/>
        <v>104</v>
      </c>
    </row>
    <row r="223" spans="1:9" ht="26.25" customHeight="1">
      <c r="A223" s="169" t="s">
        <v>569</v>
      </c>
      <c r="B223" s="170" t="s">
        <v>1013</v>
      </c>
      <c r="C223" s="171">
        <v>44924</v>
      </c>
      <c r="D223" s="193" t="s">
        <v>1016</v>
      </c>
      <c r="E223" s="172">
        <v>0</v>
      </c>
      <c r="F223" s="173">
        <v>9</v>
      </c>
      <c r="G223" s="173">
        <f t="shared" si="8"/>
        <v>9</v>
      </c>
      <c r="H223" s="174">
        <v>6692.4</v>
      </c>
      <c r="I223" s="175">
        <f t="shared" si="9"/>
        <v>60231.6</v>
      </c>
    </row>
    <row r="224" spans="1:9" ht="26.25" customHeight="1">
      <c r="A224" s="169" t="s">
        <v>569</v>
      </c>
      <c r="B224" s="170" t="s">
        <v>1021</v>
      </c>
      <c r="C224" s="171">
        <v>43099</v>
      </c>
      <c r="D224" s="193" t="s">
        <v>1022</v>
      </c>
      <c r="E224" s="172">
        <v>0</v>
      </c>
      <c r="F224" s="173">
        <v>1</v>
      </c>
      <c r="G224" s="173">
        <f t="shared" si="8"/>
        <v>1</v>
      </c>
      <c r="H224" s="174">
        <v>1713</v>
      </c>
      <c r="I224" s="175">
        <f t="shared" si="9"/>
        <v>1713</v>
      </c>
    </row>
    <row r="225" spans="1:9" ht="26.25" customHeight="1">
      <c r="A225" s="169" t="s">
        <v>569</v>
      </c>
      <c r="B225" s="170" t="s">
        <v>1021</v>
      </c>
      <c r="C225" s="171">
        <v>43099</v>
      </c>
      <c r="D225" s="193" t="s">
        <v>1023</v>
      </c>
      <c r="E225" s="172">
        <v>0</v>
      </c>
      <c r="F225" s="173">
        <v>3</v>
      </c>
      <c r="G225" s="173">
        <f t="shared" si="8"/>
        <v>3</v>
      </c>
      <c r="H225" s="174">
        <v>575</v>
      </c>
      <c r="I225" s="175">
        <f t="shared" si="9"/>
        <v>1725</v>
      </c>
    </row>
    <row r="226" spans="1:9" ht="26.25" customHeight="1">
      <c r="A226" s="188" t="s">
        <v>422</v>
      </c>
      <c r="B226" s="189" t="s">
        <v>1026</v>
      </c>
      <c r="C226" s="190">
        <v>44907</v>
      </c>
      <c r="D226" s="195" t="s">
        <v>1035</v>
      </c>
      <c r="E226" s="191">
        <v>0</v>
      </c>
      <c r="F226" s="192">
        <v>108</v>
      </c>
      <c r="G226" s="192">
        <f t="shared" si="8"/>
        <v>108</v>
      </c>
      <c r="H226" s="174">
        <v>660.48</v>
      </c>
      <c r="I226" s="175">
        <f t="shared" si="9"/>
        <v>71331.839999999997</v>
      </c>
    </row>
    <row r="227" spans="1:9" ht="26.25" customHeight="1">
      <c r="A227" s="169">
        <v>239201</v>
      </c>
      <c r="B227" s="170" t="s">
        <v>1031</v>
      </c>
      <c r="C227" s="171">
        <v>45460</v>
      </c>
      <c r="D227" s="193" t="s">
        <v>1360</v>
      </c>
      <c r="E227" s="172">
        <v>0</v>
      </c>
      <c r="F227" s="173">
        <v>0</v>
      </c>
      <c r="G227" s="173">
        <f t="shared" si="8"/>
        <v>0</v>
      </c>
      <c r="H227" s="174">
        <v>649</v>
      </c>
      <c r="I227" s="175">
        <f t="shared" si="9"/>
        <v>0</v>
      </c>
    </row>
    <row r="228" spans="1:9" ht="26.25" customHeight="1">
      <c r="A228" s="169" t="s">
        <v>1264</v>
      </c>
      <c r="B228" s="170" t="s">
        <v>1036</v>
      </c>
      <c r="C228" s="171" t="s">
        <v>1037</v>
      </c>
      <c r="D228" s="172" t="s">
        <v>1038</v>
      </c>
      <c r="E228" s="172">
        <v>0</v>
      </c>
      <c r="F228" s="173">
        <v>197</v>
      </c>
      <c r="G228" s="173">
        <f t="shared" si="8"/>
        <v>197</v>
      </c>
      <c r="H228" s="180">
        <v>649</v>
      </c>
      <c r="I228" s="175">
        <f t="shared" si="9"/>
        <v>127853</v>
      </c>
    </row>
    <row r="229" spans="1:9" ht="26.25" customHeight="1">
      <c r="A229" s="169">
        <v>239201</v>
      </c>
      <c r="B229" s="170" t="s">
        <v>1039</v>
      </c>
      <c r="C229" s="171">
        <v>43099</v>
      </c>
      <c r="D229" s="193" t="s">
        <v>1040</v>
      </c>
      <c r="E229" s="172">
        <v>9</v>
      </c>
      <c r="F229" s="173">
        <v>0</v>
      </c>
      <c r="G229" s="173">
        <f t="shared" si="8"/>
        <v>9</v>
      </c>
      <c r="H229" s="174">
        <v>1750</v>
      </c>
      <c r="I229" s="175">
        <f t="shared" si="9"/>
        <v>15750</v>
      </c>
    </row>
    <row r="230" spans="1:9" ht="26.25" customHeight="1">
      <c r="A230" s="169">
        <v>239201</v>
      </c>
      <c r="B230" s="170" t="s">
        <v>1041</v>
      </c>
      <c r="C230" s="171">
        <v>45280</v>
      </c>
      <c r="D230" s="193" t="s">
        <v>1042</v>
      </c>
      <c r="E230" s="172">
        <v>21</v>
      </c>
      <c r="F230" s="173">
        <v>172</v>
      </c>
      <c r="G230" s="173">
        <f t="shared" si="8"/>
        <v>193</v>
      </c>
      <c r="H230" s="194">
        <v>33.04</v>
      </c>
      <c r="I230" s="175">
        <f t="shared" si="9"/>
        <v>6376.72</v>
      </c>
    </row>
    <row r="231" spans="1:9" ht="26.25" customHeight="1">
      <c r="A231" s="169" t="s">
        <v>569</v>
      </c>
      <c r="B231" s="170" t="s">
        <v>1043</v>
      </c>
      <c r="C231" s="171">
        <v>45209</v>
      </c>
      <c r="D231" s="193" t="s">
        <v>1044</v>
      </c>
      <c r="E231" s="172">
        <v>19</v>
      </c>
      <c r="F231" s="173">
        <v>152</v>
      </c>
      <c r="G231" s="173">
        <f t="shared" si="8"/>
        <v>171</v>
      </c>
      <c r="H231" s="194">
        <v>47.02</v>
      </c>
      <c r="I231" s="175">
        <f t="shared" si="9"/>
        <v>8040.420000000001</v>
      </c>
    </row>
    <row r="232" spans="1:9" ht="26.25" customHeight="1">
      <c r="A232" s="169" t="s">
        <v>548</v>
      </c>
      <c r="B232" s="170" t="s">
        <v>1045</v>
      </c>
      <c r="C232" s="171">
        <v>44679</v>
      </c>
      <c r="D232" s="193" t="s">
        <v>1046</v>
      </c>
      <c r="E232" s="172">
        <v>20</v>
      </c>
      <c r="F232" s="173">
        <v>0</v>
      </c>
      <c r="G232" s="173">
        <f t="shared" si="8"/>
        <v>20</v>
      </c>
      <c r="H232" s="194">
        <v>176.4</v>
      </c>
      <c r="I232" s="175">
        <f t="shared" si="9"/>
        <v>3528</v>
      </c>
    </row>
    <row r="233" spans="1:9" ht="26.25" customHeight="1">
      <c r="A233" s="169" t="s">
        <v>1070</v>
      </c>
      <c r="B233" s="170" t="s">
        <v>1048</v>
      </c>
      <c r="C233" s="171">
        <v>45446</v>
      </c>
      <c r="D233" s="193" t="s">
        <v>1049</v>
      </c>
      <c r="E233" s="172">
        <v>184</v>
      </c>
      <c r="F233" s="173">
        <v>0</v>
      </c>
      <c r="G233" s="173">
        <f t="shared" si="8"/>
        <v>184</v>
      </c>
      <c r="H233" s="194">
        <v>47.02</v>
      </c>
      <c r="I233" s="175">
        <f t="shared" si="9"/>
        <v>8651.68</v>
      </c>
    </row>
    <row r="234" spans="1:9" ht="26.25" customHeight="1">
      <c r="A234" s="169" t="s">
        <v>1070</v>
      </c>
      <c r="B234" s="170" t="s">
        <v>1048</v>
      </c>
      <c r="C234" s="171">
        <v>45446</v>
      </c>
      <c r="D234" s="193" t="s">
        <v>1050</v>
      </c>
      <c r="E234" s="172">
        <v>224</v>
      </c>
      <c r="F234" s="173">
        <v>0</v>
      </c>
      <c r="G234" s="173">
        <f t="shared" si="8"/>
        <v>224</v>
      </c>
      <c r="H234" s="194">
        <v>47.02</v>
      </c>
      <c r="I234" s="175">
        <f t="shared" si="9"/>
        <v>10532.480000000001</v>
      </c>
    </row>
    <row r="235" spans="1:9" ht="26.25" customHeight="1">
      <c r="A235" s="169" t="s">
        <v>1070</v>
      </c>
      <c r="B235" s="170" t="s">
        <v>1048</v>
      </c>
      <c r="C235" s="171">
        <v>45446</v>
      </c>
      <c r="D235" s="193" t="s">
        <v>1051</v>
      </c>
      <c r="E235" s="172">
        <v>190</v>
      </c>
      <c r="F235" s="173">
        <v>0</v>
      </c>
      <c r="G235" s="173">
        <f t="shared" si="8"/>
        <v>190</v>
      </c>
      <c r="H235" s="194">
        <v>47.02</v>
      </c>
      <c r="I235" s="175">
        <f t="shared" si="9"/>
        <v>8933.8000000000011</v>
      </c>
    </row>
    <row r="236" spans="1:9" ht="26.25" customHeight="1">
      <c r="A236" s="169" t="s">
        <v>1070</v>
      </c>
      <c r="B236" s="170" t="s">
        <v>1048</v>
      </c>
      <c r="C236" s="171">
        <v>45449</v>
      </c>
      <c r="D236" s="193" t="s">
        <v>1052</v>
      </c>
      <c r="E236" s="172">
        <v>243</v>
      </c>
      <c r="F236" s="173">
        <v>0</v>
      </c>
      <c r="G236" s="173">
        <f t="shared" si="8"/>
        <v>243</v>
      </c>
      <c r="H236" s="194">
        <v>34.93</v>
      </c>
      <c r="I236" s="175">
        <f t="shared" si="9"/>
        <v>8487.99</v>
      </c>
    </row>
    <row r="237" spans="1:9" ht="26.25" customHeight="1">
      <c r="A237" s="169" t="s">
        <v>1070</v>
      </c>
      <c r="B237" s="170" t="s">
        <v>1048</v>
      </c>
      <c r="C237" s="171">
        <v>45446</v>
      </c>
      <c r="D237" s="193" t="s">
        <v>1053</v>
      </c>
      <c r="E237" s="172">
        <v>236</v>
      </c>
      <c r="F237" s="173">
        <v>0</v>
      </c>
      <c r="G237" s="173">
        <f t="shared" si="8"/>
        <v>236</v>
      </c>
      <c r="H237" s="194">
        <v>34.93</v>
      </c>
      <c r="I237" s="175">
        <f t="shared" si="9"/>
        <v>8243.48</v>
      </c>
    </row>
    <row r="238" spans="1:9" ht="26.25" customHeight="1">
      <c r="A238" s="169" t="s">
        <v>1070</v>
      </c>
      <c r="B238" s="170" t="s">
        <v>1048</v>
      </c>
      <c r="C238" s="171">
        <v>45446</v>
      </c>
      <c r="D238" s="193" t="s">
        <v>1054</v>
      </c>
      <c r="E238" s="172">
        <v>260</v>
      </c>
      <c r="F238" s="173">
        <v>0</v>
      </c>
      <c r="G238" s="173">
        <f t="shared" si="8"/>
        <v>260</v>
      </c>
      <c r="H238" s="194">
        <v>34.93</v>
      </c>
      <c r="I238" s="175">
        <f t="shared" si="9"/>
        <v>9081.7999999999993</v>
      </c>
    </row>
    <row r="239" spans="1:9" ht="26.25" customHeight="1">
      <c r="A239" s="169">
        <v>239201</v>
      </c>
      <c r="B239" s="170" t="s">
        <v>1048</v>
      </c>
      <c r="C239" s="171">
        <v>45446</v>
      </c>
      <c r="D239" s="193" t="s">
        <v>1055</v>
      </c>
      <c r="E239" s="172">
        <v>258</v>
      </c>
      <c r="F239" s="173">
        <v>0</v>
      </c>
      <c r="G239" s="173">
        <f t="shared" si="8"/>
        <v>258</v>
      </c>
      <c r="H239" s="194">
        <v>34.93</v>
      </c>
      <c r="I239" s="175">
        <f t="shared" si="9"/>
        <v>9011.94</v>
      </c>
    </row>
    <row r="240" spans="1:9" ht="26.25" customHeight="1">
      <c r="A240" s="169" t="s">
        <v>569</v>
      </c>
      <c r="B240" s="170" t="s">
        <v>1048</v>
      </c>
      <c r="C240" s="171">
        <v>45203</v>
      </c>
      <c r="D240" s="193" t="s">
        <v>1332</v>
      </c>
      <c r="E240" s="172">
        <v>22000</v>
      </c>
      <c r="F240" s="173">
        <v>18000</v>
      </c>
      <c r="G240" s="173">
        <v>20200</v>
      </c>
      <c r="H240" s="194">
        <v>1.6</v>
      </c>
      <c r="I240" s="175">
        <f t="shared" si="9"/>
        <v>32320</v>
      </c>
    </row>
    <row r="241" spans="1:9" ht="26.25" customHeight="1">
      <c r="A241" s="169" t="s">
        <v>569</v>
      </c>
      <c r="B241" s="170" t="s">
        <v>1333</v>
      </c>
      <c r="C241" s="171">
        <v>45280</v>
      </c>
      <c r="D241" s="172" t="s">
        <v>1072</v>
      </c>
      <c r="E241" s="172">
        <v>0</v>
      </c>
      <c r="F241" s="173">
        <v>100</v>
      </c>
      <c r="G241" s="173">
        <f t="shared" ref="G241:G272" si="10">+E241+F241</f>
        <v>100</v>
      </c>
      <c r="H241" s="194">
        <v>5.0599999999999996</v>
      </c>
      <c r="I241" s="175">
        <f t="shared" si="9"/>
        <v>505.99999999999994</v>
      </c>
    </row>
    <row r="242" spans="1:9" ht="26.25" customHeight="1">
      <c r="A242" s="169">
        <v>239201</v>
      </c>
      <c r="B242" s="170" t="s">
        <v>1073</v>
      </c>
      <c r="C242" s="171">
        <v>44965</v>
      </c>
      <c r="D242" s="172" t="s">
        <v>1077</v>
      </c>
      <c r="E242" s="172">
        <v>178</v>
      </c>
      <c r="F242" s="173">
        <v>0</v>
      </c>
      <c r="G242" s="173">
        <f t="shared" si="10"/>
        <v>178</v>
      </c>
      <c r="H242" s="194">
        <v>49.22</v>
      </c>
      <c r="I242" s="175">
        <f t="shared" si="9"/>
        <v>8761.16</v>
      </c>
    </row>
    <row r="243" spans="1:9" ht="26.25" customHeight="1">
      <c r="A243" s="169">
        <v>239201</v>
      </c>
      <c r="B243" s="170" t="s">
        <v>1079</v>
      </c>
      <c r="C243" s="171">
        <v>44965</v>
      </c>
      <c r="D243" s="172" t="s">
        <v>1334</v>
      </c>
      <c r="E243" s="172">
        <v>236</v>
      </c>
      <c r="F243" s="173">
        <v>0</v>
      </c>
      <c r="G243" s="173">
        <f t="shared" si="10"/>
        <v>236</v>
      </c>
      <c r="H243" s="196">
        <v>49.22</v>
      </c>
      <c r="I243" s="175">
        <f t="shared" si="9"/>
        <v>11615.92</v>
      </c>
    </row>
    <row r="244" spans="1:9" ht="26.25" customHeight="1">
      <c r="A244" s="169">
        <v>239201</v>
      </c>
      <c r="B244" s="170" t="s">
        <v>1079</v>
      </c>
      <c r="C244" s="171">
        <v>45280</v>
      </c>
      <c r="D244" s="191" t="s">
        <v>1081</v>
      </c>
      <c r="E244" s="191">
        <v>150</v>
      </c>
      <c r="F244" s="192">
        <v>96</v>
      </c>
      <c r="G244" s="173">
        <f t="shared" si="10"/>
        <v>246</v>
      </c>
      <c r="H244" s="196">
        <v>12.39</v>
      </c>
      <c r="I244" s="175">
        <f t="shared" si="9"/>
        <v>3047.94</v>
      </c>
    </row>
    <row r="245" spans="1:9" ht="26.25" customHeight="1">
      <c r="A245" s="169">
        <v>239201</v>
      </c>
      <c r="B245" s="170" t="s">
        <v>1079</v>
      </c>
      <c r="C245" s="171">
        <v>45280</v>
      </c>
      <c r="D245" s="191" t="s">
        <v>1335</v>
      </c>
      <c r="E245" s="191">
        <v>131</v>
      </c>
      <c r="F245" s="173">
        <v>0</v>
      </c>
      <c r="G245" s="173">
        <f t="shared" si="10"/>
        <v>131</v>
      </c>
      <c r="H245" s="196">
        <v>12.39</v>
      </c>
      <c r="I245" s="175">
        <f t="shared" si="9"/>
        <v>1623.0900000000001</v>
      </c>
    </row>
    <row r="246" spans="1:9" ht="26.25" customHeight="1">
      <c r="A246" s="169" t="s">
        <v>1070</v>
      </c>
      <c r="B246" s="170" t="s">
        <v>1073</v>
      </c>
      <c r="C246" s="171">
        <v>45446</v>
      </c>
      <c r="D246" s="191" t="s">
        <v>1084</v>
      </c>
      <c r="E246" s="191">
        <v>144</v>
      </c>
      <c r="F246" s="192">
        <v>144</v>
      </c>
      <c r="G246" s="173">
        <f t="shared" si="10"/>
        <v>288</v>
      </c>
      <c r="H246" s="196">
        <v>9.18</v>
      </c>
      <c r="I246" s="175">
        <f t="shared" si="9"/>
        <v>2643.84</v>
      </c>
    </row>
    <row r="247" spans="1:9" ht="26.25" customHeight="1">
      <c r="A247" s="169" t="s">
        <v>836</v>
      </c>
      <c r="B247" s="170" t="s">
        <v>1336</v>
      </c>
      <c r="C247" s="171">
        <v>45412</v>
      </c>
      <c r="D247" s="191" t="s">
        <v>1337</v>
      </c>
      <c r="E247" s="191">
        <v>0</v>
      </c>
      <c r="F247" s="192">
        <v>1</v>
      </c>
      <c r="G247" s="173">
        <f t="shared" si="10"/>
        <v>1</v>
      </c>
      <c r="H247" s="196">
        <v>1468.08</v>
      </c>
      <c r="I247" s="175">
        <f t="shared" si="9"/>
        <v>1468.08</v>
      </c>
    </row>
    <row r="248" spans="1:9" ht="26.25" customHeight="1">
      <c r="A248" s="169" t="s">
        <v>1070</v>
      </c>
      <c r="B248" s="170" t="s">
        <v>318</v>
      </c>
      <c r="C248" s="171">
        <v>45149</v>
      </c>
      <c r="D248" s="172" t="s">
        <v>1086</v>
      </c>
      <c r="E248" s="172">
        <v>0</v>
      </c>
      <c r="F248" s="173">
        <v>2000</v>
      </c>
      <c r="G248" s="173">
        <f t="shared" si="10"/>
        <v>2000</v>
      </c>
      <c r="H248" s="180">
        <v>319.77999999999997</v>
      </c>
      <c r="I248" s="175">
        <f t="shared" si="9"/>
        <v>639560</v>
      </c>
    </row>
    <row r="249" spans="1:9" ht="26.25" customHeight="1">
      <c r="A249" s="169" t="s">
        <v>1070</v>
      </c>
      <c r="B249" s="170" t="s">
        <v>318</v>
      </c>
      <c r="C249" s="171">
        <v>45140</v>
      </c>
      <c r="D249" s="172" t="s">
        <v>1087</v>
      </c>
      <c r="E249" s="172">
        <v>0</v>
      </c>
      <c r="F249" s="173">
        <v>2500</v>
      </c>
      <c r="G249" s="173">
        <f t="shared" si="10"/>
        <v>2500</v>
      </c>
      <c r="H249" s="196">
        <v>319.77999999999997</v>
      </c>
      <c r="I249" s="175">
        <f t="shared" si="9"/>
        <v>799449.99999999988</v>
      </c>
    </row>
    <row r="250" spans="1:9" ht="26.25" customHeight="1">
      <c r="A250" s="169" t="s">
        <v>1070</v>
      </c>
      <c r="B250" s="170" t="s">
        <v>1079</v>
      </c>
      <c r="C250" s="171">
        <v>45119</v>
      </c>
      <c r="D250" s="172" t="s">
        <v>1088</v>
      </c>
      <c r="E250" s="172">
        <v>490</v>
      </c>
      <c r="F250" s="173">
        <v>4540</v>
      </c>
      <c r="G250" s="173">
        <f t="shared" si="10"/>
        <v>5030</v>
      </c>
      <c r="H250" s="180">
        <v>245</v>
      </c>
      <c r="I250" s="175">
        <f t="shared" si="9"/>
        <v>1232350</v>
      </c>
    </row>
    <row r="251" spans="1:9" ht="26.25" customHeight="1">
      <c r="A251" s="169" t="s">
        <v>1070</v>
      </c>
      <c r="B251" s="170" t="s">
        <v>318</v>
      </c>
      <c r="C251" s="171">
        <v>43099</v>
      </c>
      <c r="D251" s="172" t="s">
        <v>1089</v>
      </c>
      <c r="E251" s="172">
        <v>130</v>
      </c>
      <c r="F251" s="173">
        <v>310</v>
      </c>
      <c r="G251" s="173">
        <f t="shared" si="10"/>
        <v>440</v>
      </c>
      <c r="H251" s="196">
        <v>188.8</v>
      </c>
      <c r="I251" s="175">
        <f t="shared" si="9"/>
        <v>83072</v>
      </c>
    </row>
    <row r="252" spans="1:9" ht="26.25" customHeight="1">
      <c r="A252" s="169" t="s">
        <v>1070</v>
      </c>
      <c r="B252" s="170" t="s">
        <v>318</v>
      </c>
      <c r="C252" s="171">
        <v>43099</v>
      </c>
      <c r="D252" s="172" t="s">
        <v>1090</v>
      </c>
      <c r="E252" s="172">
        <v>20</v>
      </c>
      <c r="F252" s="173">
        <v>44</v>
      </c>
      <c r="G252" s="173">
        <f t="shared" si="10"/>
        <v>64</v>
      </c>
      <c r="H252" s="196">
        <v>188</v>
      </c>
      <c r="I252" s="175">
        <f t="shared" si="9"/>
        <v>12032</v>
      </c>
    </row>
    <row r="253" spans="1:9" ht="26.25" customHeight="1">
      <c r="A253" s="169">
        <v>239201</v>
      </c>
      <c r="B253" s="170" t="s">
        <v>318</v>
      </c>
      <c r="C253" s="171">
        <v>43099</v>
      </c>
      <c r="D253" s="172" t="s">
        <v>1091</v>
      </c>
      <c r="E253" s="172">
        <v>13</v>
      </c>
      <c r="F253" s="173">
        <v>0</v>
      </c>
      <c r="G253" s="173">
        <f t="shared" si="10"/>
        <v>13</v>
      </c>
      <c r="H253" s="196">
        <v>141.94999999999999</v>
      </c>
      <c r="I253" s="175">
        <f t="shared" si="9"/>
        <v>1845.35</v>
      </c>
    </row>
    <row r="254" spans="1:9" ht="26.25" customHeight="1">
      <c r="A254" s="169" t="s">
        <v>1070</v>
      </c>
      <c r="B254" s="170" t="s">
        <v>318</v>
      </c>
      <c r="C254" s="171">
        <v>45149</v>
      </c>
      <c r="D254" s="172" t="s">
        <v>1092</v>
      </c>
      <c r="E254" s="172">
        <v>2</v>
      </c>
      <c r="F254" s="173">
        <v>10</v>
      </c>
      <c r="G254" s="173">
        <f t="shared" si="10"/>
        <v>12</v>
      </c>
      <c r="H254" s="196">
        <v>749.3</v>
      </c>
      <c r="I254" s="175">
        <f t="shared" si="9"/>
        <v>8991.5999999999985</v>
      </c>
    </row>
    <row r="255" spans="1:9" ht="26.25" customHeight="1">
      <c r="A255" s="169" t="s">
        <v>1070</v>
      </c>
      <c r="B255" s="170" t="s">
        <v>318</v>
      </c>
      <c r="C255" s="171">
        <v>45149</v>
      </c>
      <c r="D255" s="172" t="s">
        <v>1094</v>
      </c>
      <c r="E255" s="172">
        <v>0</v>
      </c>
      <c r="F255" s="173">
        <v>10</v>
      </c>
      <c r="G255" s="173">
        <f t="shared" si="10"/>
        <v>10</v>
      </c>
      <c r="H255" s="196">
        <v>749.3</v>
      </c>
      <c r="I255" s="175">
        <f t="shared" si="9"/>
        <v>7493</v>
      </c>
    </row>
    <row r="256" spans="1:9" ht="26.25" customHeight="1">
      <c r="A256" s="169" t="s">
        <v>1070</v>
      </c>
      <c r="B256" s="170" t="s">
        <v>318</v>
      </c>
      <c r="C256" s="171">
        <v>44945</v>
      </c>
      <c r="D256" s="172" t="s">
        <v>1098</v>
      </c>
      <c r="E256" s="172">
        <v>29</v>
      </c>
      <c r="F256" s="173">
        <v>0</v>
      </c>
      <c r="G256" s="173">
        <f t="shared" si="10"/>
        <v>29</v>
      </c>
      <c r="H256" s="196">
        <v>460.2</v>
      </c>
      <c r="I256" s="175">
        <f t="shared" si="9"/>
        <v>13345.8</v>
      </c>
    </row>
    <row r="257" spans="1:9" ht="26.25" customHeight="1">
      <c r="A257" s="169">
        <v>239201</v>
      </c>
      <c r="B257" s="170" t="s">
        <v>318</v>
      </c>
      <c r="C257" s="171">
        <v>43099</v>
      </c>
      <c r="D257" s="172" t="s">
        <v>1099</v>
      </c>
      <c r="E257" s="172">
        <v>9</v>
      </c>
      <c r="F257" s="173">
        <v>0</v>
      </c>
      <c r="G257" s="173">
        <f t="shared" si="10"/>
        <v>9</v>
      </c>
      <c r="H257" s="196">
        <v>460.2</v>
      </c>
      <c r="I257" s="175">
        <f t="shared" si="9"/>
        <v>4141.8</v>
      </c>
    </row>
    <row r="258" spans="1:9" ht="26.25" customHeight="1">
      <c r="A258" s="169">
        <v>239201</v>
      </c>
      <c r="B258" s="170" t="s">
        <v>318</v>
      </c>
      <c r="C258" s="171">
        <v>45259</v>
      </c>
      <c r="D258" s="172" t="s">
        <v>1100</v>
      </c>
      <c r="E258" s="172">
        <v>14</v>
      </c>
      <c r="F258" s="173">
        <v>134</v>
      </c>
      <c r="G258" s="173">
        <f t="shared" si="10"/>
        <v>148</v>
      </c>
      <c r="H258" s="196">
        <v>224.2</v>
      </c>
      <c r="I258" s="175">
        <f t="shared" si="9"/>
        <v>33181.599999999999</v>
      </c>
    </row>
    <row r="259" spans="1:9" ht="26.25" customHeight="1">
      <c r="A259" s="169">
        <v>239201</v>
      </c>
      <c r="B259" s="170" t="s">
        <v>1101</v>
      </c>
      <c r="C259" s="171">
        <v>43099</v>
      </c>
      <c r="D259" s="172" t="s">
        <v>1102</v>
      </c>
      <c r="E259" s="172">
        <v>55</v>
      </c>
      <c r="F259" s="173">
        <v>2500</v>
      </c>
      <c r="G259" s="173">
        <f t="shared" si="10"/>
        <v>2555</v>
      </c>
      <c r="H259" s="180">
        <v>14.15</v>
      </c>
      <c r="I259" s="175">
        <f t="shared" si="9"/>
        <v>36153.25</v>
      </c>
    </row>
    <row r="260" spans="1:9" ht="26.25" customHeight="1">
      <c r="A260" s="169">
        <v>239201</v>
      </c>
      <c r="B260" s="170" t="s">
        <v>1103</v>
      </c>
      <c r="C260" s="171">
        <v>45405</v>
      </c>
      <c r="D260" s="172" t="s">
        <v>1104</v>
      </c>
      <c r="E260" s="172">
        <v>0</v>
      </c>
      <c r="F260" s="173">
        <v>200</v>
      </c>
      <c r="G260" s="173">
        <f t="shared" si="10"/>
        <v>200</v>
      </c>
      <c r="H260" s="180">
        <v>919.99</v>
      </c>
      <c r="I260" s="175">
        <f t="shared" si="9"/>
        <v>183998</v>
      </c>
    </row>
    <row r="261" spans="1:9" ht="26.25" customHeight="1">
      <c r="A261" s="169">
        <v>239201</v>
      </c>
      <c r="B261" s="170" t="s">
        <v>1101</v>
      </c>
      <c r="C261" s="171">
        <v>45209</v>
      </c>
      <c r="D261" s="172" t="s">
        <v>1105</v>
      </c>
      <c r="E261" s="172">
        <v>26</v>
      </c>
      <c r="F261" s="173">
        <v>0</v>
      </c>
      <c r="G261" s="173">
        <f t="shared" si="10"/>
        <v>26</v>
      </c>
      <c r="H261" s="196">
        <v>20.059999999999999</v>
      </c>
      <c r="I261" s="175">
        <f t="shared" si="9"/>
        <v>521.55999999999995</v>
      </c>
    </row>
    <row r="262" spans="1:9" ht="26.25" customHeight="1">
      <c r="A262" s="169">
        <v>239201</v>
      </c>
      <c r="B262" s="170" t="s">
        <v>1106</v>
      </c>
      <c r="C262" s="171">
        <v>45259</v>
      </c>
      <c r="D262" s="172" t="s">
        <v>1108</v>
      </c>
      <c r="E262" s="172">
        <v>64</v>
      </c>
      <c r="F262" s="173">
        <v>0</v>
      </c>
      <c r="G262" s="173">
        <f t="shared" si="10"/>
        <v>64</v>
      </c>
      <c r="H262" s="180">
        <v>4.72</v>
      </c>
      <c r="I262" s="175">
        <f t="shared" si="9"/>
        <v>302.08</v>
      </c>
    </row>
    <row r="263" spans="1:9" ht="26.25" customHeight="1">
      <c r="A263" s="169" t="s">
        <v>569</v>
      </c>
      <c r="B263" s="170" t="s">
        <v>1109</v>
      </c>
      <c r="C263" s="171">
        <v>45209</v>
      </c>
      <c r="D263" s="172" t="s">
        <v>1111</v>
      </c>
      <c r="E263" s="172">
        <v>8</v>
      </c>
      <c r="F263" s="173">
        <v>0</v>
      </c>
      <c r="G263" s="173">
        <f t="shared" si="10"/>
        <v>8</v>
      </c>
      <c r="H263" s="180">
        <v>708</v>
      </c>
      <c r="I263" s="175">
        <f t="shared" si="9"/>
        <v>5664</v>
      </c>
    </row>
    <row r="264" spans="1:9" ht="26.25" customHeight="1">
      <c r="A264" s="169" t="s">
        <v>836</v>
      </c>
      <c r="B264" s="170" t="s">
        <v>1338</v>
      </c>
      <c r="C264" s="171">
        <v>45412</v>
      </c>
      <c r="D264" s="172" t="s">
        <v>1339</v>
      </c>
      <c r="E264" s="172">
        <v>0</v>
      </c>
      <c r="F264" s="173">
        <v>3</v>
      </c>
      <c r="G264" s="173">
        <f t="shared" si="10"/>
        <v>3</v>
      </c>
      <c r="H264" s="180">
        <v>944</v>
      </c>
      <c r="I264" s="175">
        <f t="shared" si="9"/>
        <v>2832</v>
      </c>
    </row>
    <row r="265" spans="1:9" ht="26.25" customHeight="1">
      <c r="A265" s="169" t="s">
        <v>836</v>
      </c>
      <c r="B265" s="170" t="s">
        <v>1338</v>
      </c>
      <c r="C265" s="171">
        <v>45412</v>
      </c>
      <c r="D265" s="172" t="s">
        <v>1340</v>
      </c>
      <c r="E265" s="172">
        <v>0</v>
      </c>
      <c r="F265" s="173">
        <v>3</v>
      </c>
      <c r="G265" s="173">
        <f t="shared" si="10"/>
        <v>3</v>
      </c>
      <c r="H265" s="180">
        <v>736.32</v>
      </c>
      <c r="I265" s="175">
        <f t="shared" si="9"/>
        <v>2208.96</v>
      </c>
    </row>
    <row r="266" spans="1:9" ht="26.25" customHeight="1">
      <c r="A266" s="169" t="s">
        <v>1095</v>
      </c>
      <c r="B266" s="170" t="s">
        <v>1114</v>
      </c>
      <c r="C266" s="171">
        <v>45436</v>
      </c>
      <c r="D266" s="172" t="s">
        <v>1115</v>
      </c>
      <c r="E266" s="172">
        <v>0</v>
      </c>
      <c r="F266" s="173">
        <v>8000</v>
      </c>
      <c r="G266" s="173">
        <f t="shared" si="10"/>
        <v>8000</v>
      </c>
      <c r="H266" s="180">
        <v>13</v>
      </c>
      <c r="I266" s="175">
        <f t="shared" ref="I266:I290" si="11">G266*H266</f>
        <v>104000</v>
      </c>
    </row>
    <row r="267" spans="1:9" ht="26.25" customHeight="1">
      <c r="A267" s="169" t="s">
        <v>569</v>
      </c>
      <c r="B267" s="170" t="s">
        <v>1116</v>
      </c>
      <c r="C267" s="171">
        <v>45280</v>
      </c>
      <c r="D267" s="172" t="s">
        <v>1117</v>
      </c>
      <c r="E267" s="172">
        <v>237</v>
      </c>
      <c r="F267" s="173">
        <v>0</v>
      </c>
      <c r="G267" s="173">
        <f t="shared" si="10"/>
        <v>237</v>
      </c>
      <c r="H267" s="180">
        <v>7.08</v>
      </c>
      <c r="I267" s="175">
        <f t="shared" si="11"/>
        <v>1677.96</v>
      </c>
    </row>
    <row r="268" spans="1:9" ht="26.25" customHeight="1">
      <c r="A268" s="188" t="s">
        <v>422</v>
      </c>
      <c r="B268" s="189" t="s">
        <v>1341</v>
      </c>
      <c r="C268" s="190">
        <v>45428</v>
      </c>
      <c r="D268" s="191" t="s">
        <v>1342</v>
      </c>
      <c r="E268" s="191">
        <v>0</v>
      </c>
      <c r="F268" s="173">
        <v>0</v>
      </c>
      <c r="G268" s="192">
        <f t="shared" si="10"/>
        <v>0</v>
      </c>
      <c r="H268" s="180">
        <v>244.26</v>
      </c>
      <c r="I268" s="175">
        <f t="shared" si="11"/>
        <v>0</v>
      </c>
    </row>
    <row r="269" spans="1:9" ht="26.25" customHeight="1">
      <c r="A269" s="169" t="s">
        <v>836</v>
      </c>
      <c r="B269" s="170" t="s">
        <v>556</v>
      </c>
      <c r="C269" s="171">
        <v>45412</v>
      </c>
      <c r="D269" s="172" t="s">
        <v>1343</v>
      </c>
      <c r="E269" s="172">
        <v>0</v>
      </c>
      <c r="F269" s="173">
        <v>3</v>
      </c>
      <c r="G269" s="173">
        <f t="shared" si="10"/>
        <v>3</v>
      </c>
      <c r="H269" s="180">
        <v>1211.3599999999999</v>
      </c>
      <c r="I269" s="175">
        <f t="shared" si="11"/>
        <v>3634.08</v>
      </c>
    </row>
    <row r="270" spans="1:9" ht="26.25" customHeight="1">
      <c r="A270" s="169" t="s">
        <v>1070</v>
      </c>
      <c r="B270" s="170" t="s">
        <v>556</v>
      </c>
      <c r="C270" s="171">
        <v>45412</v>
      </c>
      <c r="D270" s="172" t="s">
        <v>1344</v>
      </c>
      <c r="E270" s="172">
        <v>0</v>
      </c>
      <c r="F270" s="173">
        <v>3</v>
      </c>
      <c r="G270" s="173">
        <f t="shared" si="10"/>
        <v>3</v>
      </c>
      <c r="H270" s="180">
        <v>726.88</v>
      </c>
      <c r="I270" s="175">
        <f t="shared" si="11"/>
        <v>2180.64</v>
      </c>
    </row>
    <row r="271" spans="1:9" ht="26.25" customHeight="1">
      <c r="A271" s="169" t="s">
        <v>1070</v>
      </c>
      <c r="B271" s="170" t="s">
        <v>1122</v>
      </c>
      <c r="C271" s="171">
        <v>43099</v>
      </c>
      <c r="D271" s="172" t="s">
        <v>1125</v>
      </c>
      <c r="E271" s="172">
        <v>850</v>
      </c>
      <c r="F271" s="173">
        <v>0</v>
      </c>
      <c r="G271" s="173">
        <f t="shared" si="10"/>
        <v>850</v>
      </c>
      <c r="H271" s="180">
        <v>0.8</v>
      </c>
      <c r="I271" s="175">
        <f t="shared" si="11"/>
        <v>680</v>
      </c>
    </row>
    <row r="272" spans="1:9" ht="26.25" customHeight="1">
      <c r="A272" s="169" t="s">
        <v>1070</v>
      </c>
      <c r="B272" s="170" t="s">
        <v>1126</v>
      </c>
      <c r="C272" s="171">
        <v>43099</v>
      </c>
      <c r="D272" s="172" t="s">
        <v>1127</v>
      </c>
      <c r="E272" s="172">
        <v>902</v>
      </c>
      <c r="F272" s="173">
        <v>0</v>
      </c>
      <c r="G272" s="173">
        <f t="shared" si="10"/>
        <v>902</v>
      </c>
      <c r="H272" s="180">
        <v>0.71</v>
      </c>
      <c r="I272" s="175">
        <f t="shared" si="11"/>
        <v>640.41999999999996</v>
      </c>
    </row>
    <row r="273" spans="1:9" ht="26.25" customHeight="1">
      <c r="A273" s="169">
        <v>239201</v>
      </c>
      <c r="B273" s="170" t="s">
        <v>1126</v>
      </c>
      <c r="C273" s="171">
        <v>43099</v>
      </c>
      <c r="D273" s="172" t="s">
        <v>1128</v>
      </c>
      <c r="E273" s="172">
        <v>2095</v>
      </c>
      <c r="F273" s="173">
        <v>0</v>
      </c>
      <c r="G273" s="173">
        <f t="shared" ref="G273:G290" si="12">+E273+F273</f>
        <v>2095</v>
      </c>
      <c r="H273" s="180">
        <v>0.8</v>
      </c>
      <c r="I273" s="175">
        <f t="shared" si="11"/>
        <v>1676</v>
      </c>
    </row>
    <row r="274" spans="1:9" ht="26.25" customHeight="1">
      <c r="A274" s="169">
        <v>239201</v>
      </c>
      <c r="B274" s="170" t="s">
        <v>1129</v>
      </c>
      <c r="C274" s="171">
        <v>45203</v>
      </c>
      <c r="D274" s="172" t="s">
        <v>1361</v>
      </c>
      <c r="E274" s="172">
        <v>1500</v>
      </c>
      <c r="F274" s="173">
        <v>10500</v>
      </c>
      <c r="G274" s="173">
        <f t="shared" si="12"/>
        <v>12000</v>
      </c>
      <c r="H274" s="196">
        <v>4.13</v>
      </c>
      <c r="I274" s="175">
        <f t="shared" si="11"/>
        <v>49560</v>
      </c>
    </row>
    <row r="275" spans="1:9" ht="26.25" customHeight="1">
      <c r="A275" s="169">
        <v>239201</v>
      </c>
      <c r="B275" s="170" t="s">
        <v>1126</v>
      </c>
      <c r="C275" s="171">
        <v>44965</v>
      </c>
      <c r="D275" s="172" t="s">
        <v>1131</v>
      </c>
      <c r="E275" s="172">
        <v>1448</v>
      </c>
      <c r="F275" s="173">
        <v>150</v>
      </c>
      <c r="G275" s="173">
        <f t="shared" si="12"/>
        <v>1598</v>
      </c>
      <c r="H275" s="196">
        <v>27.547999999999998</v>
      </c>
      <c r="I275" s="175">
        <f t="shared" si="11"/>
        <v>44021.703999999998</v>
      </c>
    </row>
    <row r="276" spans="1:9" ht="26.25" customHeight="1">
      <c r="A276" s="197">
        <v>239201</v>
      </c>
      <c r="B276" s="170" t="s">
        <v>1134</v>
      </c>
      <c r="C276" s="171">
        <v>43099</v>
      </c>
      <c r="D276" s="172" t="s">
        <v>1135</v>
      </c>
      <c r="E276" s="172">
        <v>1003</v>
      </c>
      <c r="F276" s="173">
        <v>0</v>
      </c>
      <c r="G276" s="173">
        <f t="shared" si="12"/>
        <v>1003</v>
      </c>
      <c r="H276" s="196">
        <v>1</v>
      </c>
      <c r="I276" s="175">
        <f t="shared" si="11"/>
        <v>1003</v>
      </c>
    </row>
    <row r="277" spans="1:9" ht="26.25" customHeight="1">
      <c r="A277" s="198">
        <v>239201</v>
      </c>
      <c r="B277" s="170" t="s">
        <v>1134</v>
      </c>
      <c r="C277" s="171">
        <v>43980</v>
      </c>
      <c r="D277" s="172" t="s">
        <v>1136</v>
      </c>
      <c r="E277" s="172">
        <v>156</v>
      </c>
      <c r="F277" s="173">
        <v>0</v>
      </c>
      <c r="G277" s="173">
        <f t="shared" si="12"/>
        <v>156</v>
      </c>
      <c r="H277" s="180">
        <v>12.09</v>
      </c>
      <c r="I277" s="175">
        <f t="shared" si="11"/>
        <v>1886.04</v>
      </c>
    </row>
    <row r="278" spans="1:9" ht="26.25" customHeight="1">
      <c r="A278" s="198">
        <v>239201</v>
      </c>
      <c r="B278" s="170" t="s">
        <v>1132</v>
      </c>
      <c r="C278" s="171">
        <v>43980</v>
      </c>
      <c r="D278" s="172" t="s">
        <v>1137</v>
      </c>
      <c r="E278" s="172">
        <v>1800</v>
      </c>
      <c r="F278" s="173">
        <v>0</v>
      </c>
      <c r="G278" s="173">
        <f t="shared" si="12"/>
        <v>1800</v>
      </c>
      <c r="H278" s="180">
        <v>1.82</v>
      </c>
      <c r="I278" s="175">
        <f t="shared" si="11"/>
        <v>3276</v>
      </c>
    </row>
    <row r="279" spans="1:9" ht="26.25" customHeight="1">
      <c r="A279" s="198">
        <v>239201</v>
      </c>
      <c r="B279" s="170" t="s">
        <v>1126</v>
      </c>
      <c r="C279" s="171">
        <v>45217</v>
      </c>
      <c r="D279" s="172" t="s">
        <v>1142</v>
      </c>
      <c r="E279" s="172">
        <v>25</v>
      </c>
      <c r="F279" s="173">
        <v>36</v>
      </c>
      <c r="G279" s="173">
        <f t="shared" si="12"/>
        <v>61</v>
      </c>
      <c r="H279" s="180">
        <v>56</v>
      </c>
      <c r="I279" s="175">
        <f t="shared" si="11"/>
        <v>3416</v>
      </c>
    </row>
    <row r="280" spans="1:9" ht="26.25" customHeight="1">
      <c r="A280" s="198" t="s">
        <v>569</v>
      </c>
      <c r="B280" s="170" t="s">
        <v>1345</v>
      </c>
      <c r="C280" s="171">
        <v>45280</v>
      </c>
      <c r="D280" s="172" t="s">
        <v>1346</v>
      </c>
      <c r="E280" s="172">
        <v>22</v>
      </c>
      <c r="F280" s="173">
        <v>12</v>
      </c>
      <c r="G280" s="173">
        <f t="shared" si="12"/>
        <v>34</v>
      </c>
      <c r="H280" s="180">
        <v>105.02</v>
      </c>
      <c r="I280" s="175">
        <f t="shared" si="11"/>
        <v>3570.68</v>
      </c>
    </row>
    <row r="281" spans="1:9" ht="26.25" customHeight="1">
      <c r="A281" s="198">
        <v>239201</v>
      </c>
      <c r="B281" s="170" t="s">
        <v>1147</v>
      </c>
      <c r="C281" s="171">
        <v>44942</v>
      </c>
      <c r="D281" s="172" t="s">
        <v>1148</v>
      </c>
      <c r="E281" s="172">
        <v>0</v>
      </c>
      <c r="F281" s="173">
        <v>30</v>
      </c>
      <c r="G281" s="173">
        <f t="shared" si="12"/>
        <v>30</v>
      </c>
      <c r="H281" s="180">
        <v>334.75</v>
      </c>
      <c r="I281" s="175">
        <f t="shared" si="11"/>
        <v>10042.5</v>
      </c>
    </row>
    <row r="282" spans="1:9" ht="26.25" customHeight="1">
      <c r="A282" s="198" t="s">
        <v>569</v>
      </c>
      <c r="B282" s="170" t="s">
        <v>1158</v>
      </c>
      <c r="C282" s="171">
        <v>43099</v>
      </c>
      <c r="D282" s="172" t="s">
        <v>1159</v>
      </c>
      <c r="E282" s="172">
        <v>20</v>
      </c>
      <c r="F282" s="173">
        <v>0</v>
      </c>
      <c r="G282" s="173">
        <f t="shared" si="12"/>
        <v>20</v>
      </c>
      <c r="H282" s="180">
        <v>60</v>
      </c>
      <c r="I282" s="175">
        <f t="shared" si="11"/>
        <v>1200</v>
      </c>
    </row>
    <row r="283" spans="1:9" ht="26.25" customHeight="1">
      <c r="A283" s="198" t="s">
        <v>422</v>
      </c>
      <c r="B283" s="170" t="s">
        <v>1347</v>
      </c>
      <c r="C283" s="171">
        <v>45412</v>
      </c>
      <c r="D283" s="172" t="s">
        <v>1348</v>
      </c>
      <c r="E283" s="172">
        <v>0</v>
      </c>
      <c r="F283" s="173">
        <v>0</v>
      </c>
      <c r="G283" s="173">
        <f t="shared" si="12"/>
        <v>0</v>
      </c>
      <c r="H283" s="180">
        <v>102.4</v>
      </c>
      <c r="I283" s="175">
        <f t="shared" si="11"/>
        <v>0</v>
      </c>
    </row>
    <row r="284" spans="1:9" ht="26.25" customHeight="1">
      <c r="A284" s="198" t="s">
        <v>569</v>
      </c>
      <c r="B284" s="170" t="s">
        <v>1175</v>
      </c>
      <c r="C284" s="171">
        <v>44078</v>
      </c>
      <c r="D284" s="172" t="s">
        <v>1176</v>
      </c>
      <c r="E284" s="172">
        <v>55</v>
      </c>
      <c r="F284" s="173">
        <v>0</v>
      </c>
      <c r="G284" s="173">
        <f t="shared" si="12"/>
        <v>55</v>
      </c>
      <c r="H284" s="180">
        <v>2000</v>
      </c>
      <c r="I284" s="175">
        <f t="shared" si="11"/>
        <v>110000</v>
      </c>
    </row>
    <row r="285" spans="1:9" ht="26.25" customHeight="1">
      <c r="A285" s="198" t="s">
        <v>836</v>
      </c>
      <c r="B285" s="170" t="s">
        <v>1175</v>
      </c>
      <c r="C285" s="171">
        <v>44911</v>
      </c>
      <c r="D285" s="172" t="s">
        <v>1181</v>
      </c>
      <c r="E285" s="172">
        <v>0</v>
      </c>
      <c r="F285" s="173">
        <v>12</v>
      </c>
      <c r="G285" s="173">
        <f t="shared" si="12"/>
        <v>12</v>
      </c>
      <c r="H285" s="180">
        <v>514.79999999999995</v>
      </c>
      <c r="I285" s="175">
        <f t="shared" si="11"/>
        <v>6177.5999999999995</v>
      </c>
    </row>
    <row r="286" spans="1:9" ht="26.25" customHeight="1">
      <c r="A286" s="198">
        <v>239201</v>
      </c>
      <c r="B286" s="170" t="s">
        <v>1179</v>
      </c>
      <c r="C286" s="171">
        <v>44965</v>
      </c>
      <c r="D286" s="172" t="s">
        <v>1349</v>
      </c>
      <c r="E286" s="172">
        <v>111</v>
      </c>
      <c r="F286" s="173">
        <v>0</v>
      </c>
      <c r="G286" s="173">
        <f t="shared" si="12"/>
        <v>111</v>
      </c>
      <c r="H286" s="180">
        <v>68</v>
      </c>
      <c r="I286" s="175">
        <f t="shared" si="11"/>
        <v>7548</v>
      </c>
    </row>
    <row r="287" spans="1:9" ht="26.25" customHeight="1">
      <c r="A287" s="198" t="s">
        <v>569</v>
      </c>
      <c r="B287" s="170" t="s">
        <v>1182</v>
      </c>
      <c r="C287" s="171">
        <v>45469</v>
      </c>
      <c r="D287" s="172" t="s">
        <v>1183</v>
      </c>
      <c r="E287" s="172">
        <v>0</v>
      </c>
      <c r="F287" s="173">
        <v>150</v>
      </c>
      <c r="G287" s="173">
        <f t="shared" si="12"/>
        <v>150</v>
      </c>
      <c r="H287" s="180">
        <v>21.24</v>
      </c>
      <c r="I287" s="175">
        <f t="shared" si="11"/>
        <v>3185.9999999999995</v>
      </c>
    </row>
    <row r="288" spans="1:9" ht="26.25" customHeight="1">
      <c r="A288" s="198" t="s">
        <v>548</v>
      </c>
      <c r="B288" s="170" t="s">
        <v>1187</v>
      </c>
      <c r="C288" s="171">
        <v>43099</v>
      </c>
      <c r="D288" s="172" t="s">
        <v>1196</v>
      </c>
      <c r="E288" s="172">
        <v>0</v>
      </c>
      <c r="F288" s="173">
        <v>3</v>
      </c>
      <c r="G288" s="173">
        <f t="shared" si="12"/>
        <v>3</v>
      </c>
      <c r="H288" s="180">
        <v>3144.14</v>
      </c>
      <c r="I288" s="175">
        <f t="shared" si="11"/>
        <v>9432.42</v>
      </c>
    </row>
    <row r="289" spans="1:11" ht="26.25" customHeight="1">
      <c r="A289" s="198" t="s">
        <v>551</v>
      </c>
      <c r="B289" s="170" t="s">
        <v>1200</v>
      </c>
      <c r="C289" s="171">
        <v>43099</v>
      </c>
      <c r="D289" s="172" t="s">
        <v>1201</v>
      </c>
      <c r="E289" s="172">
        <v>41</v>
      </c>
      <c r="F289" s="173">
        <v>0</v>
      </c>
      <c r="G289" s="173">
        <f t="shared" si="12"/>
        <v>41</v>
      </c>
      <c r="H289" s="180">
        <v>61.95</v>
      </c>
      <c r="I289" s="175">
        <f t="shared" si="11"/>
        <v>2539.9500000000003</v>
      </c>
    </row>
    <row r="290" spans="1:11" ht="26.25" customHeight="1">
      <c r="A290" s="198" t="s">
        <v>1264</v>
      </c>
      <c r="B290" s="199" t="s">
        <v>1356</v>
      </c>
      <c r="C290" s="200" t="s">
        <v>661</v>
      </c>
      <c r="D290" s="201" t="s">
        <v>1357</v>
      </c>
      <c r="E290" s="201">
        <v>0</v>
      </c>
      <c r="F290" s="202">
        <v>74</v>
      </c>
      <c r="G290" s="202">
        <f t="shared" si="12"/>
        <v>74</v>
      </c>
      <c r="H290" s="203">
        <v>1859.68</v>
      </c>
      <c r="I290" s="204">
        <f t="shared" si="11"/>
        <v>137616.32000000001</v>
      </c>
    </row>
    <row r="291" spans="1:11" ht="18.75" customHeight="1">
      <c r="B291" s="540" t="s">
        <v>398</v>
      </c>
      <c r="C291" s="541"/>
      <c r="D291" s="541"/>
      <c r="E291" s="541"/>
      <c r="F291" s="541"/>
      <c r="G291" s="541"/>
      <c r="H291" s="542"/>
      <c r="I291" s="161">
        <f>SUM(I9:I276)</f>
        <v>18351143.309700005</v>
      </c>
    </row>
    <row r="292" spans="1:11" ht="15.6">
      <c r="B292" s="4"/>
      <c r="C292" s="4"/>
      <c r="D292" s="4"/>
      <c r="E292" s="4"/>
      <c r="F292" s="4"/>
      <c r="G292" s="4"/>
      <c r="H292" s="4"/>
      <c r="I292" s="5"/>
      <c r="K292" s="6"/>
    </row>
    <row r="293" spans="1:11" ht="15.6">
      <c r="B293" s="4"/>
      <c r="C293" s="4"/>
      <c r="D293" s="4"/>
      <c r="E293" s="4"/>
      <c r="F293" s="7"/>
      <c r="G293" s="7"/>
      <c r="H293" s="4"/>
      <c r="I293" s="5"/>
    </row>
    <row r="294" spans="1:11" ht="15.6">
      <c r="B294" s="8"/>
      <c r="C294" s="8"/>
      <c r="D294" s="9"/>
      <c r="E294" s="9"/>
      <c r="F294" s="8"/>
      <c r="G294" s="8"/>
      <c r="H294" s="4"/>
      <c r="I294" s="5"/>
    </row>
    <row r="295" spans="1:11" ht="15.6">
      <c r="B295" s="10"/>
      <c r="C295" s="11"/>
      <c r="D295" s="13" t="s">
        <v>1227</v>
      </c>
      <c r="E295" s="12"/>
      <c r="F295" s="543" t="s">
        <v>100</v>
      </c>
      <c r="G295" s="543"/>
      <c r="H295" s="543"/>
      <c r="I295" s="5"/>
    </row>
    <row r="296" spans="1:11" ht="15.6">
      <c r="B296" s="511"/>
      <c r="C296" s="511"/>
      <c r="D296" s="206" t="s">
        <v>1228</v>
      </c>
      <c r="E296" s="8"/>
      <c r="F296" s="13" t="s">
        <v>102</v>
      </c>
      <c r="G296" s="13"/>
      <c r="H296" s="14"/>
      <c r="I296" s="5"/>
    </row>
    <row r="297" spans="1:11" ht="15.6">
      <c r="B297" s="510"/>
      <c r="C297" s="510"/>
      <c r="D297" s="12"/>
      <c r="E297" s="15"/>
      <c r="F297" s="511"/>
      <c r="G297" s="511"/>
      <c r="H297" s="511"/>
      <c r="I297" s="5"/>
    </row>
  </sheetData>
  <sheetProtection sheet="1" objects="1" scenarios="1" formatColumns="0"/>
  <protectedRanges>
    <protectedRange algorithmName="SHA-512" hashValue="LBABXSoDOZwmW6JHw0/UVhUf2VJw7hG7CJhbHfFChQyBB5/sK6EIYFNIJWOfI3r0RdyXLucLjrAMgFSqQdYVPQ==" saltValue="RsMx4oHK2QyZS4If6lRBwQ==" spinCount="100000" sqref="E9:E290" name="Rango1"/>
    <protectedRange algorithmName="SHA-512" hashValue="i8Q/FKXbt1fwSVWDcPbV+3Vnq7yGwhDHS9tpZ7t0gSM/ysQJHwCp6+0dSy45+NY631/yVTTieCce5bF6r1+kqA==" saltValue="ETvpWBQDzCiBv5LJu93Ldg==" spinCount="100000" sqref="F9:F290" name="Rango2"/>
    <protectedRange algorithmName="SHA-512" hashValue="+4vqs2IfyH2Bl9SP2B+XK24+nfID5TfEDbgp+spxuVVue5MGcGjssrRObn0ueJSjmXU6RAftaeiN41JiYbUWFQ==" saltValue="vnTr1DCxGwxXsyDiwkOQZg==" spinCount="100000" sqref="G8:I290" name="Rango3"/>
  </protectedRanges>
  <autoFilter ref="A8:I291" xr:uid="{E0CA4B3B-D96A-44D9-8B38-BCDBB57E175A}"/>
  <sortState xmlns:xlrd2="http://schemas.microsoft.com/office/spreadsheetml/2017/richdata2" ref="A10:I290">
    <sortCondition ref="D10:D290"/>
  </sortState>
  <mergeCells count="7">
    <mergeCell ref="B297:C297"/>
    <mergeCell ref="F297:H297"/>
    <mergeCell ref="B1:I6"/>
    <mergeCell ref="B7:I7"/>
    <mergeCell ref="B291:H291"/>
    <mergeCell ref="F295:H295"/>
    <mergeCell ref="B296:C296"/>
  </mergeCells>
  <conditionalFormatting sqref="I1:I1048576">
    <cfRule type="colorScale" priority="1">
      <colorScale>
        <cfvo type="num" val="&quot;&gt;o=(239545.75&quot;"/>
        <cfvo type="max"/>
        <color rgb="FFFF7128"/>
        <color rgb="FFFFEF9C"/>
      </colorScale>
    </cfRule>
    <cfRule type="colorScale" priority="2">
      <colorScale>
        <cfvo type="num" val="&quot;&gt;=239545.75&quot;"/>
        <cfvo type="num" val="239545.75"/>
        <color rgb="FFFF7128"/>
        <color rgb="FFFF0000"/>
      </colorScale>
    </cfRule>
  </conditionalFormatting>
  <pageMargins left="0.17" right="0.39" top="0.34" bottom="0.74803149606299213" header="0.31496062992125984" footer="0.31496062992125984"/>
  <pageSetup scale="65" fitToHeight="5" orientation="portrait" r:id="rId1"/>
  <headerFooter>
    <oddFooter>&amp;C&amp;P of &amp;N Pages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94272-D32C-4BAC-87D7-2AA49C97536B}">
  <sheetPr>
    <pageSetUpPr fitToPage="1"/>
  </sheetPr>
  <dimension ref="A1:T96"/>
  <sheetViews>
    <sheetView tabSelected="1" zoomScale="95" zoomScaleNormal="95" workbookViewId="0">
      <selection activeCell="S40" sqref="S40"/>
    </sheetView>
  </sheetViews>
  <sheetFormatPr defaultColWidth="18.28515625" defaultRowHeight="15" customHeight="1"/>
  <cols>
    <col min="1" max="1" width="15.85546875" customWidth="1"/>
    <col min="3" max="3" width="21.42578125" customWidth="1"/>
    <col min="4" max="4" width="23.42578125" customWidth="1"/>
    <col min="5" max="5" width="8.7109375" customWidth="1"/>
    <col min="6" max="6" width="12.7109375" customWidth="1"/>
    <col min="7" max="7" width="13.42578125" customWidth="1"/>
    <col min="8" max="8" width="11.42578125" customWidth="1"/>
    <col min="9" max="9" width="9.5703125" customWidth="1"/>
    <col min="10" max="10" width="22.28515625" customWidth="1"/>
    <col min="11" max="11" width="26.42578125" style="1" hidden="1" customWidth="1"/>
    <col min="12" max="12" width="5" hidden="1" customWidth="1"/>
    <col min="13" max="13" width="11.140625" hidden="1" customWidth="1"/>
    <col min="14" max="14" width="12" hidden="1" customWidth="1"/>
    <col min="15" max="15" width="18.28515625" hidden="1" customWidth="1"/>
    <col min="16" max="16" width="4.85546875" hidden="1" customWidth="1"/>
    <col min="17" max="17" width="10.42578125" hidden="1" customWidth="1"/>
    <col min="18" max="18" width="12.5703125" hidden="1" customWidth="1"/>
  </cols>
  <sheetData>
    <row r="1" spans="1:18" ht="12" customHeight="1">
      <c r="A1" s="469"/>
      <c r="B1" s="470"/>
      <c r="C1" s="470"/>
      <c r="D1" s="470"/>
      <c r="E1" s="470"/>
      <c r="F1" s="470"/>
      <c r="G1" s="470"/>
      <c r="H1" s="470"/>
      <c r="I1" s="470"/>
      <c r="J1" s="471"/>
      <c r="K1" s="85"/>
    </row>
    <row r="2" spans="1:18" ht="30.75" customHeight="1">
      <c r="A2" s="472"/>
      <c r="B2" s="473"/>
      <c r="C2" s="473"/>
      <c r="D2" s="473"/>
      <c r="E2" s="473"/>
      <c r="F2" s="473"/>
      <c r="G2" s="473"/>
      <c r="H2" s="473"/>
      <c r="I2" s="473"/>
      <c r="J2" s="474"/>
      <c r="K2" s="85"/>
    </row>
    <row r="3" spans="1:18" ht="31.5" customHeight="1">
      <c r="A3" s="472"/>
      <c r="B3" s="473"/>
      <c r="C3" s="473"/>
      <c r="D3" s="473"/>
      <c r="E3" s="473"/>
      <c r="F3" s="473"/>
      <c r="G3" s="473"/>
      <c r="H3" s="473"/>
      <c r="I3" s="473"/>
      <c r="J3" s="474"/>
      <c r="K3" s="85"/>
    </row>
    <row r="4" spans="1:18" ht="17.25" customHeight="1">
      <c r="A4" s="472"/>
      <c r="B4" s="473"/>
      <c r="C4" s="473"/>
      <c r="D4" s="473"/>
      <c r="E4" s="473"/>
      <c r="F4" s="473"/>
      <c r="G4" s="473"/>
      <c r="H4" s="473"/>
      <c r="I4" s="473"/>
      <c r="J4" s="474"/>
      <c r="K4" s="85"/>
    </row>
    <row r="5" spans="1:18" ht="17.25" customHeight="1">
      <c r="A5" s="472"/>
      <c r="B5" s="473"/>
      <c r="C5" s="473"/>
      <c r="D5" s="473"/>
      <c r="E5" s="473"/>
      <c r="F5" s="473"/>
      <c r="G5" s="473"/>
      <c r="H5" s="473"/>
      <c r="I5" s="473"/>
      <c r="J5" s="474"/>
      <c r="K5" s="85"/>
    </row>
    <row r="6" spans="1:18" ht="17.25" customHeight="1">
      <c r="A6" s="475"/>
      <c r="B6" s="476"/>
      <c r="C6" s="476"/>
      <c r="D6" s="476"/>
      <c r="E6" s="476"/>
      <c r="F6" s="476"/>
      <c r="G6" s="476"/>
      <c r="H6" s="476"/>
      <c r="I6" s="476"/>
      <c r="J6" s="477"/>
      <c r="K6" s="85"/>
    </row>
    <row r="7" spans="1:18" ht="21" customHeight="1">
      <c r="A7" s="481" t="s">
        <v>103</v>
      </c>
      <c r="B7" s="482"/>
      <c r="C7" s="482"/>
      <c r="D7" s="482"/>
      <c r="E7" s="482"/>
      <c r="F7" s="482"/>
      <c r="G7" s="482"/>
      <c r="H7" s="482"/>
      <c r="I7" s="482"/>
      <c r="J7" s="483"/>
      <c r="K7" s="86"/>
      <c r="M7" s="463" t="s">
        <v>1</v>
      </c>
      <c r="N7" s="463"/>
      <c r="Q7" s="463" t="s">
        <v>2</v>
      </c>
      <c r="R7" s="463"/>
    </row>
    <row r="8" spans="1:18" ht="57" customHeight="1">
      <c r="A8" s="453" t="s">
        <v>3</v>
      </c>
      <c r="B8" s="454" t="s">
        <v>104</v>
      </c>
      <c r="C8" s="455" t="s">
        <v>4</v>
      </c>
      <c r="D8" s="455" t="s">
        <v>5</v>
      </c>
      <c r="E8" s="455" t="s">
        <v>6</v>
      </c>
      <c r="F8" s="455" t="s">
        <v>105</v>
      </c>
      <c r="G8" s="455" t="s">
        <v>106</v>
      </c>
      <c r="H8" s="455" t="s">
        <v>107</v>
      </c>
      <c r="I8" s="455" t="s">
        <v>8</v>
      </c>
      <c r="J8" s="456" t="s">
        <v>9</v>
      </c>
      <c r="K8" s="91"/>
      <c r="M8" s="92" t="s">
        <v>10</v>
      </c>
      <c r="N8" s="93" t="s">
        <v>11</v>
      </c>
      <c r="Q8" s="92" t="s">
        <v>10</v>
      </c>
      <c r="R8" s="93" t="s">
        <v>11</v>
      </c>
    </row>
    <row r="9" spans="1:18" ht="18.75" customHeight="1">
      <c r="A9" s="448" t="s">
        <v>12</v>
      </c>
      <c r="B9" s="449">
        <v>232301</v>
      </c>
      <c r="C9" s="450">
        <v>45200</v>
      </c>
      <c r="D9" s="451" t="s">
        <v>13</v>
      </c>
      <c r="E9" s="317">
        <v>3</v>
      </c>
      <c r="F9" s="317">
        <v>4218</v>
      </c>
      <c r="G9" s="317">
        <v>4218</v>
      </c>
      <c r="H9" s="457">
        <v>4218</v>
      </c>
      <c r="I9" s="452">
        <v>378.79</v>
      </c>
      <c r="J9" s="319">
        <f>H9*I9</f>
        <v>1597736.22</v>
      </c>
      <c r="K9" s="100"/>
      <c r="L9" s="101">
        <v>1</v>
      </c>
      <c r="M9" s="102">
        <v>268</v>
      </c>
      <c r="N9" s="103">
        <v>311</v>
      </c>
      <c r="P9" s="101">
        <v>1</v>
      </c>
      <c r="Q9" s="102">
        <v>432.78</v>
      </c>
      <c r="R9" s="103">
        <v>559.99</v>
      </c>
    </row>
    <row r="10" spans="1:18" ht="19.5" customHeight="1">
      <c r="A10" s="104" t="s">
        <v>12</v>
      </c>
      <c r="B10" s="105">
        <v>232301</v>
      </c>
      <c r="C10" s="106">
        <v>45200</v>
      </c>
      <c r="D10" s="107" t="s">
        <v>13</v>
      </c>
      <c r="E10" s="108">
        <v>4</v>
      </c>
      <c r="F10" s="108">
        <v>16874</v>
      </c>
      <c r="G10" s="108">
        <v>16924</v>
      </c>
      <c r="H10" s="458">
        <v>16924</v>
      </c>
      <c r="I10" s="109">
        <v>378.79</v>
      </c>
      <c r="J10" s="280">
        <f t="shared" ref="J10:J40" si="0">H10*I10</f>
        <v>6410641.96</v>
      </c>
      <c r="K10" s="100"/>
      <c r="L10" s="111">
        <v>2</v>
      </c>
      <c r="M10" s="112">
        <v>281.69</v>
      </c>
      <c r="N10" s="113">
        <v>326.88</v>
      </c>
      <c r="P10" s="111">
        <v>2</v>
      </c>
      <c r="Q10" s="112">
        <v>455.56</v>
      </c>
      <c r="R10" s="113">
        <v>589.46</v>
      </c>
    </row>
    <row r="11" spans="1:18" ht="19.5" customHeight="1">
      <c r="A11" s="104" t="s">
        <v>12</v>
      </c>
      <c r="B11" s="105">
        <v>232301</v>
      </c>
      <c r="C11" s="106">
        <v>45231</v>
      </c>
      <c r="D11" s="107" t="s">
        <v>13</v>
      </c>
      <c r="E11" s="108">
        <v>5</v>
      </c>
      <c r="F11" s="108">
        <v>91145</v>
      </c>
      <c r="G11" s="108">
        <v>91716</v>
      </c>
      <c r="H11" s="458">
        <v>92466</v>
      </c>
      <c r="I11" s="109">
        <v>378.79</v>
      </c>
      <c r="J11" s="280">
        <f t="shared" si="0"/>
        <v>35025196.140000001</v>
      </c>
      <c r="K11" s="100"/>
      <c r="L11" s="111">
        <v>3</v>
      </c>
      <c r="M11" s="112">
        <v>267.61</v>
      </c>
      <c r="N11" s="113">
        <v>310.54000000000002</v>
      </c>
      <c r="P11" s="111">
        <v>3</v>
      </c>
      <c r="Q11" s="112">
        <v>432.85</v>
      </c>
      <c r="R11" s="113">
        <v>560.1</v>
      </c>
    </row>
    <row r="12" spans="1:18" ht="19.5" customHeight="1">
      <c r="A12" s="104" t="s">
        <v>12</v>
      </c>
      <c r="B12" s="105">
        <v>232301</v>
      </c>
      <c r="C12" s="106">
        <v>45200</v>
      </c>
      <c r="D12" s="107" t="s">
        <v>13</v>
      </c>
      <c r="E12" s="108">
        <v>6</v>
      </c>
      <c r="F12" s="108">
        <v>25953</v>
      </c>
      <c r="G12" s="108">
        <v>26719</v>
      </c>
      <c r="H12" s="458">
        <v>27469</v>
      </c>
      <c r="I12" s="109">
        <v>378.79</v>
      </c>
      <c r="J12" s="280">
        <f t="shared" si="0"/>
        <v>10404982.51</v>
      </c>
      <c r="K12" s="100"/>
      <c r="L12" s="111">
        <v>4</v>
      </c>
      <c r="M12" s="112">
        <v>267.7</v>
      </c>
      <c r="N12" s="113">
        <v>310.60000000000002</v>
      </c>
      <c r="P12" s="111">
        <v>4</v>
      </c>
      <c r="Q12" s="112">
        <v>432.8</v>
      </c>
      <c r="R12" s="113">
        <v>560</v>
      </c>
    </row>
    <row r="13" spans="1:18" ht="19.5" customHeight="1">
      <c r="A13" s="104" t="s">
        <v>12</v>
      </c>
      <c r="B13" s="105">
        <v>232301</v>
      </c>
      <c r="C13" s="106">
        <v>45200</v>
      </c>
      <c r="D13" s="107" t="s">
        <v>13</v>
      </c>
      <c r="E13" s="108">
        <v>8</v>
      </c>
      <c r="F13" s="108">
        <v>86784</v>
      </c>
      <c r="G13" s="108">
        <v>90909</v>
      </c>
      <c r="H13" s="458">
        <v>90909</v>
      </c>
      <c r="I13" s="109">
        <v>378.79</v>
      </c>
      <c r="J13" s="280">
        <f t="shared" si="0"/>
        <v>34435420.109999999</v>
      </c>
      <c r="K13" s="100"/>
      <c r="L13" s="111">
        <v>5</v>
      </c>
      <c r="M13" s="112">
        <v>278.87</v>
      </c>
      <c r="N13" s="113">
        <v>323.61</v>
      </c>
      <c r="P13" s="111">
        <v>5</v>
      </c>
      <c r="Q13" s="112">
        <v>432.79</v>
      </c>
      <c r="R13" s="113">
        <v>577.66999999999996</v>
      </c>
    </row>
    <row r="14" spans="1:18" ht="19.5" customHeight="1">
      <c r="A14" s="104" t="s">
        <v>12</v>
      </c>
      <c r="B14" s="105">
        <v>232301</v>
      </c>
      <c r="C14" s="106">
        <v>45200</v>
      </c>
      <c r="D14" s="107" t="s">
        <v>13</v>
      </c>
      <c r="E14" s="108">
        <v>10</v>
      </c>
      <c r="F14" s="108">
        <v>90578</v>
      </c>
      <c r="G14" s="108">
        <v>90577</v>
      </c>
      <c r="H14" s="458">
        <v>90727</v>
      </c>
      <c r="I14" s="109">
        <v>378.79</v>
      </c>
      <c r="J14" s="280">
        <f t="shared" si="0"/>
        <v>34366480.329999998</v>
      </c>
      <c r="K14" s="100"/>
      <c r="L14" s="114">
        <v>6</v>
      </c>
      <c r="M14" s="115">
        <v>280</v>
      </c>
      <c r="N14" s="116">
        <v>325</v>
      </c>
      <c r="P14" s="111">
        <v>6</v>
      </c>
      <c r="Q14" s="112">
        <v>446.45</v>
      </c>
      <c r="R14" s="113">
        <v>583.57000000000005</v>
      </c>
    </row>
    <row r="15" spans="1:18" ht="19.5" customHeight="1">
      <c r="A15" s="104" t="s">
        <v>12</v>
      </c>
      <c r="B15" s="105">
        <v>232301</v>
      </c>
      <c r="C15" s="106">
        <v>45200</v>
      </c>
      <c r="D15" s="107" t="s">
        <v>13</v>
      </c>
      <c r="E15" s="108">
        <v>12</v>
      </c>
      <c r="F15" s="108">
        <v>274460</v>
      </c>
      <c r="G15" s="108">
        <v>277336</v>
      </c>
      <c r="H15" s="458">
        <v>279659</v>
      </c>
      <c r="I15" s="109">
        <v>378.79</v>
      </c>
      <c r="J15" s="280">
        <f t="shared" si="0"/>
        <v>105932032.61</v>
      </c>
      <c r="K15" s="100"/>
      <c r="M15" s="117">
        <f>SUM(M9:M14)</f>
        <v>1643.87</v>
      </c>
      <c r="N15" s="117">
        <f>SUM(N9:N14)</f>
        <v>1907.63</v>
      </c>
      <c r="P15" s="114">
        <v>7</v>
      </c>
      <c r="Q15" s="115">
        <v>451</v>
      </c>
      <c r="R15" s="116">
        <v>559.98</v>
      </c>
    </row>
    <row r="16" spans="1:18" ht="19.5" customHeight="1">
      <c r="A16" s="104" t="s">
        <v>12</v>
      </c>
      <c r="B16" s="105">
        <v>232301</v>
      </c>
      <c r="C16" s="106">
        <v>45200</v>
      </c>
      <c r="D16" s="107" t="s">
        <v>13</v>
      </c>
      <c r="E16" s="108">
        <v>14</v>
      </c>
      <c r="F16" s="108">
        <v>162104</v>
      </c>
      <c r="G16" s="108">
        <v>166104</v>
      </c>
      <c r="H16" s="458">
        <v>166544</v>
      </c>
      <c r="I16" s="109">
        <v>378.79</v>
      </c>
      <c r="J16" s="280">
        <f t="shared" si="0"/>
        <v>63085201.760000005</v>
      </c>
      <c r="K16" s="100"/>
      <c r="M16">
        <f>M15/L14</f>
        <v>273.9783333333333</v>
      </c>
      <c r="N16">
        <f>N15/L14</f>
        <v>317.93833333333333</v>
      </c>
      <c r="Q16" s="117">
        <f>SUM(Q10:Q15)</f>
        <v>2651.45</v>
      </c>
      <c r="R16" s="117">
        <f>SUM(R10:R15)</f>
        <v>3430.78</v>
      </c>
    </row>
    <row r="17" spans="1:18" ht="19.5" customHeight="1">
      <c r="A17" s="104" t="s">
        <v>12</v>
      </c>
      <c r="B17" s="105">
        <v>232301</v>
      </c>
      <c r="C17" s="106">
        <v>45200</v>
      </c>
      <c r="D17" s="107" t="s">
        <v>13</v>
      </c>
      <c r="E17" s="108">
        <v>16</v>
      </c>
      <c r="F17" s="108">
        <v>2942</v>
      </c>
      <c r="G17" s="108">
        <v>2938</v>
      </c>
      <c r="H17" s="458">
        <v>2937</v>
      </c>
      <c r="I17" s="109">
        <v>378.79</v>
      </c>
      <c r="J17" s="280">
        <f t="shared" si="0"/>
        <v>1112506.23</v>
      </c>
      <c r="K17" s="100"/>
      <c r="Q17">
        <f>Q16/P15</f>
        <v>378.77857142857141</v>
      </c>
      <c r="R17">
        <f>R16/P15</f>
        <v>490.11142857142858</v>
      </c>
    </row>
    <row r="18" spans="1:18" ht="19.5" customHeight="1">
      <c r="A18" s="104" t="s">
        <v>12</v>
      </c>
      <c r="B18" s="105">
        <v>232301</v>
      </c>
      <c r="C18" s="106">
        <v>45200</v>
      </c>
      <c r="D18" s="107" t="s">
        <v>13</v>
      </c>
      <c r="E18" s="108" t="s">
        <v>14</v>
      </c>
      <c r="F18" s="108">
        <v>6048</v>
      </c>
      <c r="G18" s="108">
        <v>7856</v>
      </c>
      <c r="H18" s="458">
        <v>7936</v>
      </c>
      <c r="I18" s="109">
        <v>490.11</v>
      </c>
      <c r="J18" s="280">
        <f t="shared" si="0"/>
        <v>3889512.96</v>
      </c>
      <c r="K18" s="100"/>
    </row>
    <row r="19" spans="1:18" ht="19.5" customHeight="1">
      <c r="A19" s="104" t="s">
        <v>12</v>
      </c>
      <c r="B19" s="105">
        <v>232301</v>
      </c>
      <c r="C19" s="106">
        <v>45200</v>
      </c>
      <c r="D19" s="107" t="s">
        <v>13</v>
      </c>
      <c r="E19" s="118" t="s">
        <v>15</v>
      </c>
      <c r="F19" s="118">
        <v>2922</v>
      </c>
      <c r="G19" s="118">
        <v>4144</v>
      </c>
      <c r="H19" s="458">
        <v>4266</v>
      </c>
      <c r="I19" s="109">
        <v>490.11</v>
      </c>
      <c r="J19" s="280">
        <f t="shared" si="0"/>
        <v>2090809.26</v>
      </c>
      <c r="K19" s="100"/>
    </row>
    <row r="20" spans="1:18" ht="19.5" customHeight="1">
      <c r="A20" s="104" t="s">
        <v>12</v>
      </c>
      <c r="B20" s="105">
        <v>232301</v>
      </c>
      <c r="C20" s="106">
        <v>45200</v>
      </c>
      <c r="D20" s="107" t="s">
        <v>13</v>
      </c>
      <c r="E20" s="108" t="s">
        <v>16</v>
      </c>
      <c r="F20" s="108">
        <v>2646</v>
      </c>
      <c r="G20" s="108">
        <v>3636</v>
      </c>
      <c r="H20" s="458">
        <v>3677</v>
      </c>
      <c r="I20" s="109">
        <v>490.11</v>
      </c>
      <c r="J20" s="280">
        <f t="shared" si="0"/>
        <v>1802134.47</v>
      </c>
      <c r="K20" s="100"/>
    </row>
    <row r="21" spans="1:18" ht="19.5" customHeight="1">
      <c r="A21" s="104" t="s">
        <v>12</v>
      </c>
      <c r="B21" s="105">
        <v>232301</v>
      </c>
      <c r="C21" s="106">
        <v>45200</v>
      </c>
      <c r="D21" s="107" t="s">
        <v>13</v>
      </c>
      <c r="E21" s="108" t="s">
        <v>17</v>
      </c>
      <c r="F21" s="108">
        <v>159</v>
      </c>
      <c r="G21" s="108">
        <v>189</v>
      </c>
      <c r="H21" s="108">
        <v>220</v>
      </c>
      <c r="I21" s="109">
        <v>490.11</v>
      </c>
      <c r="J21" s="280">
        <f t="shared" si="0"/>
        <v>107824.2</v>
      </c>
      <c r="K21" s="100"/>
    </row>
    <row r="22" spans="1:18" ht="19.5" customHeight="1">
      <c r="A22" s="104" t="s">
        <v>12</v>
      </c>
      <c r="B22" s="105">
        <v>232301</v>
      </c>
      <c r="C22" s="106">
        <v>45200</v>
      </c>
      <c r="D22" s="107" t="s">
        <v>13</v>
      </c>
      <c r="E22" s="108" t="s">
        <v>18</v>
      </c>
      <c r="F22" s="108">
        <v>1107</v>
      </c>
      <c r="G22" s="108">
        <v>2955</v>
      </c>
      <c r="H22" s="458">
        <v>2955</v>
      </c>
      <c r="I22" s="109">
        <v>490.11</v>
      </c>
      <c r="J22" s="280">
        <f t="shared" si="0"/>
        <v>1448275.05</v>
      </c>
      <c r="K22" s="100"/>
    </row>
    <row r="23" spans="1:18" ht="19.5" customHeight="1">
      <c r="A23" s="104" t="s">
        <v>12</v>
      </c>
      <c r="B23" s="105">
        <v>232301</v>
      </c>
      <c r="C23" s="106">
        <v>45200</v>
      </c>
      <c r="D23" s="107" t="s">
        <v>13</v>
      </c>
      <c r="E23" s="108" t="s">
        <v>19</v>
      </c>
      <c r="F23" s="108">
        <v>346</v>
      </c>
      <c r="G23" s="108">
        <v>346</v>
      </c>
      <c r="H23" s="108">
        <v>346</v>
      </c>
      <c r="I23" s="109">
        <v>490.11</v>
      </c>
      <c r="J23" s="280">
        <f t="shared" si="0"/>
        <v>169578.06</v>
      </c>
      <c r="K23" s="100"/>
    </row>
    <row r="24" spans="1:18" ht="19.5" customHeight="1">
      <c r="A24" s="104" t="s">
        <v>12</v>
      </c>
      <c r="B24" s="105">
        <v>232301</v>
      </c>
      <c r="C24" s="106">
        <v>45200</v>
      </c>
      <c r="D24" s="107" t="s">
        <v>13</v>
      </c>
      <c r="E24" s="119" t="s">
        <v>20</v>
      </c>
      <c r="F24" s="119">
        <v>10078</v>
      </c>
      <c r="G24" s="119">
        <v>10078</v>
      </c>
      <c r="H24" s="458">
        <v>10698</v>
      </c>
      <c r="I24" s="109">
        <v>490.11</v>
      </c>
      <c r="J24" s="280">
        <f t="shared" si="0"/>
        <v>5243196.78</v>
      </c>
      <c r="K24" s="100"/>
    </row>
    <row r="25" spans="1:18" ht="19.5" customHeight="1">
      <c r="A25" s="104" t="s">
        <v>12</v>
      </c>
      <c r="B25" s="105">
        <v>232301</v>
      </c>
      <c r="C25" s="106">
        <v>45200</v>
      </c>
      <c r="D25" s="107" t="s">
        <v>13</v>
      </c>
      <c r="E25" s="119" t="s">
        <v>21</v>
      </c>
      <c r="F25" s="119">
        <v>2862</v>
      </c>
      <c r="G25" s="119">
        <v>2862</v>
      </c>
      <c r="H25" s="458">
        <v>2862</v>
      </c>
      <c r="I25" s="109">
        <v>490.11</v>
      </c>
      <c r="J25" s="280">
        <f t="shared" si="0"/>
        <v>1402694.82</v>
      </c>
      <c r="K25" s="100"/>
    </row>
    <row r="26" spans="1:18" ht="19.5" customHeight="1">
      <c r="A26" s="104" t="s">
        <v>12</v>
      </c>
      <c r="B26" s="105">
        <v>232301</v>
      </c>
      <c r="C26" s="106">
        <v>45200</v>
      </c>
      <c r="D26" s="107" t="s">
        <v>13</v>
      </c>
      <c r="E26" s="119" t="s">
        <v>22</v>
      </c>
      <c r="F26" s="119">
        <v>2948</v>
      </c>
      <c r="G26" s="119">
        <v>3346</v>
      </c>
      <c r="H26" s="458">
        <v>3346</v>
      </c>
      <c r="I26" s="109">
        <v>490.11</v>
      </c>
      <c r="J26" s="280">
        <f t="shared" si="0"/>
        <v>1639908.06</v>
      </c>
      <c r="K26" s="100"/>
    </row>
    <row r="27" spans="1:18" ht="19.5" customHeight="1">
      <c r="A27" s="104" t="s">
        <v>12</v>
      </c>
      <c r="B27" s="105">
        <v>232301</v>
      </c>
      <c r="C27" s="106">
        <v>45200</v>
      </c>
      <c r="D27" s="107" t="s">
        <v>13</v>
      </c>
      <c r="E27" s="119" t="s">
        <v>23</v>
      </c>
      <c r="F27" s="119">
        <v>282</v>
      </c>
      <c r="G27" s="119">
        <v>282</v>
      </c>
      <c r="H27" s="108">
        <v>282</v>
      </c>
      <c r="I27" s="109">
        <v>490.11</v>
      </c>
      <c r="J27" s="280">
        <f t="shared" si="0"/>
        <v>138211.01999999999</v>
      </c>
      <c r="K27" s="100"/>
    </row>
    <row r="28" spans="1:18" ht="19.5" customHeight="1">
      <c r="A28" s="104" t="s">
        <v>12</v>
      </c>
      <c r="B28" s="105">
        <v>232301</v>
      </c>
      <c r="C28" s="106">
        <v>45200</v>
      </c>
      <c r="D28" s="107" t="s">
        <v>13</v>
      </c>
      <c r="E28" s="119" t="s">
        <v>24</v>
      </c>
      <c r="F28" s="119">
        <v>1136</v>
      </c>
      <c r="G28" s="119">
        <v>1177</v>
      </c>
      <c r="H28" s="458">
        <v>1177</v>
      </c>
      <c r="I28" s="109">
        <v>490.11</v>
      </c>
      <c r="J28" s="280">
        <f t="shared" si="0"/>
        <v>576859.47</v>
      </c>
      <c r="K28" s="100"/>
    </row>
    <row r="29" spans="1:18" ht="19.5" customHeight="1">
      <c r="A29" s="104" t="s">
        <v>12</v>
      </c>
      <c r="B29" s="105">
        <v>232301</v>
      </c>
      <c r="C29" s="106">
        <v>45200</v>
      </c>
      <c r="D29" s="107" t="s">
        <v>13</v>
      </c>
      <c r="E29" s="119" t="s">
        <v>25</v>
      </c>
      <c r="F29" s="119">
        <v>319</v>
      </c>
      <c r="G29" s="119">
        <v>328</v>
      </c>
      <c r="H29" s="119" t="s">
        <v>108</v>
      </c>
      <c r="I29" s="109">
        <v>490.11</v>
      </c>
      <c r="J29" s="280">
        <f t="shared" si="0"/>
        <v>165167.07</v>
      </c>
      <c r="K29" s="100"/>
    </row>
    <row r="30" spans="1:18" ht="24.95" customHeight="1">
      <c r="A30" s="104" t="s">
        <v>42</v>
      </c>
      <c r="B30" s="105">
        <v>232301</v>
      </c>
      <c r="C30" s="106">
        <v>45200</v>
      </c>
      <c r="D30" s="122" t="s">
        <v>43</v>
      </c>
      <c r="E30" s="123">
        <v>4</v>
      </c>
      <c r="F30" s="123">
        <v>2126</v>
      </c>
      <c r="G30" s="123">
        <v>4106</v>
      </c>
      <c r="H30" s="459">
        <v>4106</v>
      </c>
      <c r="I30" s="109">
        <v>273.9783333333333</v>
      </c>
      <c r="J30" s="280">
        <f t="shared" si="0"/>
        <v>1124955.0366666666</v>
      </c>
      <c r="K30" s="100"/>
    </row>
    <row r="31" spans="1:18" ht="24.95" customHeight="1">
      <c r="A31" s="104" t="s">
        <v>42</v>
      </c>
      <c r="B31" s="105">
        <v>232301</v>
      </c>
      <c r="C31" s="106">
        <v>45200</v>
      </c>
      <c r="D31" s="122" t="s">
        <v>43</v>
      </c>
      <c r="E31" s="123">
        <v>6</v>
      </c>
      <c r="F31" s="123">
        <v>107598</v>
      </c>
      <c r="G31" s="123">
        <v>105472</v>
      </c>
      <c r="H31" s="459">
        <v>105472</v>
      </c>
      <c r="I31" s="109">
        <v>273.9783333333333</v>
      </c>
      <c r="J31" s="280">
        <f t="shared" si="0"/>
        <v>28897042.77333333</v>
      </c>
      <c r="K31" s="100"/>
    </row>
    <row r="32" spans="1:18" ht="24.95" customHeight="1">
      <c r="A32" s="104" t="s">
        <v>42</v>
      </c>
      <c r="B32" s="105">
        <v>232301</v>
      </c>
      <c r="C32" s="106">
        <v>45200</v>
      </c>
      <c r="D32" s="122" t="s">
        <v>43</v>
      </c>
      <c r="E32" s="123">
        <v>8</v>
      </c>
      <c r="F32" s="123">
        <v>205480</v>
      </c>
      <c r="G32" s="123">
        <v>204458</v>
      </c>
      <c r="H32" s="459">
        <v>204458</v>
      </c>
      <c r="I32" s="109">
        <v>273.9783333333333</v>
      </c>
      <c r="J32" s="280">
        <f t="shared" si="0"/>
        <v>56017062.076666661</v>
      </c>
      <c r="K32" s="100"/>
    </row>
    <row r="33" spans="1:11" ht="24.95" customHeight="1">
      <c r="A33" s="104" t="s">
        <v>42</v>
      </c>
      <c r="B33" s="105">
        <v>232301</v>
      </c>
      <c r="C33" s="106">
        <v>45200</v>
      </c>
      <c r="D33" s="122" t="s">
        <v>43</v>
      </c>
      <c r="E33" s="123">
        <v>10</v>
      </c>
      <c r="F33" s="123">
        <v>111076</v>
      </c>
      <c r="G33" s="123">
        <v>109332</v>
      </c>
      <c r="H33" s="459">
        <v>109332</v>
      </c>
      <c r="I33" s="109">
        <v>273.9783333333333</v>
      </c>
      <c r="J33" s="280">
        <f t="shared" si="0"/>
        <v>29954599.139999997</v>
      </c>
      <c r="K33" s="100"/>
    </row>
    <row r="34" spans="1:11" ht="24.95" customHeight="1">
      <c r="A34" s="104" t="s">
        <v>42</v>
      </c>
      <c r="B34" s="105">
        <v>232301</v>
      </c>
      <c r="C34" s="106">
        <v>45200</v>
      </c>
      <c r="D34" s="122" t="s">
        <v>43</v>
      </c>
      <c r="E34" s="123">
        <v>12</v>
      </c>
      <c r="F34" s="123">
        <v>9729</v>
      </c>
      <c r="G34" s="123">
        <v>10206</v>
      </c>
      <c r="H34" s="459">
        <v>10206</v>
      </c>
      <c r="I34" s="109">
        <v>317.93833333333333</v>
      </c>
      <c r="J34" s="280">
        <f t="shared" si="0"/>
        <v>3244878.63</v>
      </c>
      <c r="K34" s="100"/>
    </row>
    <row r="35" spans="1:11" ht="24.95" customHeight="1">
      <c r="A35" s="104" t="s">
        <v>42</v>
      </c>
      <c r="B35" s="105">
        <v>232301</v>
      </c>
      <c r="C35" s="106">
        <v>45200</v>
      </c>
      <c r="D35" s="122" t="s">
        <v>43</v>
      </c>
      <c r="E35" s="123">
        <v>14</v>
      </c>
      <c r="F35" s="123">
        <v>14042</v>
      </c>
      <c r="G35" s="123">
        <v>13857</v>
      </c>
      <c r="H35" s="459">
        <v>13857</v>
      </c>
      <c r="I35" s="109">
        <v>317.93833333333333</v>
      </c>
      <c r="J35" s="280">
        <f t="shared" si="0"/>
        <v>4405671.4850000003</v>
      </c>
      <c r="K35" s="100"/>
    </row>
    <row r="36" spans="1:11" ht="24.95" customHeight="1">
      <c r="A36" s="104" t="s">
        <v>42</v>
      </c>
      <c r="B36" s="105">
        <v>232301</v>
      </c>
      <c r="C36" s="106">
        <v>45200</v>
      </c>
      <c r="D36" s="122" t="s">
        <v>43</v>
      </c>
      <c r="E36" s="123">
        <v>16</v>
      </c>
      <c r="F36" s="123">
        <v>84881</v>
      </c>
      <c r="G36" s="123">
        <v>84200</v>
      </c>
      <c r="H36" s="459">
        <v>84200</v>
      </c>
      <c r="I36" s="109">
        <v>317.93833333333333</v>
      </c>
      <c r="J36" s="280">
        <f t="shared" si="0"/>
        <v>26770407.666666668</v>
      </c>
      <c r="K36" s="100"/>
    </row>
    <row r="37" spans="1:11" ht="24.95" customHeight="1">
      <c r="A37" s="104" t="s">
        <v>42</v>
      </c>
      <c r="B37" s="105">
        <v>232301</v>
      </c>
      <c r="C37" s="106">
        <v>45200</v>
      </c>
      <c r="D37" s="122" t="s">
        <v>43</v>
      </c>
      <c r="E37" s="123" t="s">
        <v>44</v>
      </c>
      <c r="F37" s="123">
        <v>10264</v>
      </c>
      <c r="G37" s="123">
        <v>9074</v>
      </c>
      <c r="H37" s="459">
        <v>9074</v>
      </c>
      <c r="I37" s="109">
        <v>317.93833333333333</v>
      </c>
      <c r="J37" s="280">
        <f t="shared" si="0"/>
        <v>2884972.4366666665</v>
      </c>
      <c r="K37" s="100"/>
    </row>
    <row r="38" spans="1:11" ht="24.95" customHeight="1">
      <c r="A38" s="104" t="s">
        <v>42</v>
      </c>
      <c r="B38" s="105">
        <v>232301</v>
      </c>
      <c r="C38" s="106">
        <v>45200</v>
      </c>
      <c r="D38" s="122" t="s">
        <v>43</v>
      </c>
      <c r="E38" s="123" t="s">
        <v>45</v>
      </c>
      <c r="F38" s="123">
        <v>109236</v>
      </c>
      <c r="G38" s="123">
        <v>106133</v>
      </c>
      <c r="H38" s="459">
        <v>106133</v>
      </c>
      <c r="I38" s="109">
        <v>317.93833333333333</v>
      </c>
      <c r="J38" s="280">
        <f t="shared" si="0"/>
        <v>33743749.131666668</v>
      </c>
      <c r="K38" s="100"/>
    </row>
    <row r="39" spans="1:11" ht="24.95" customHeight="1">
      <c r="A39" s="104" t="s">
        <v>42</v>
      </c>
      <c r="B39" s="105">
        <v>232301</v>
      </c>
      <c r="C39" s="106">
        <v>45200</v>
      </c>
      <c r="D39" s="122" t="s">
        <v>43</v>
      </c>
      <c r="E39" s="123" t="s">
        <v>46</v>
      </c>
      <c r="F39" s="123">
        <v>5414</v>
      </c>
      <c r="G39" s="123">
        <v>5079</v>
      </c>
      <c r="H39" s="459">
        <v>5079</v>
      </c>
      <c r="I39" s="109">
        <v>317.93833333333333</v>
      </c>
      <c r="J39" s="550">
        <f t="shared" si="0"/>
        <v>1614808.7949999999</v>
      </c>
      <c r="K39" s="100"/>
    </row>
    <row r="40" spans="1:11" ht="24.95" customHeight="1">
      <c r="A40" s="104" t="s">
        <v>42</v>
      </c>
      <c r="B40" s="105">
        <v>232301</v>
      </c>
      <c r="C40" s="106">
        <v>45200</v>
      </c>
      <c r="D40" s="122" t="s">
        <v>43</v>
      </c>
      <c r="E40" s="123" t="s">
        <v>47</v>
      </c>
      <c r="F40" s="123">
        <v>1280</v>
      </c>
      <c r="G40" s="123">
        <v>1280</v>
      </c>
      <c r="H40" s="459">
        <v>1280</v>
      </c>
      <c r="I40" s="109">
        <v>317.93833333333333</v>
      </c>
      <c r="J40" s="280">
        <f t="shared" si="0"/>
        <v>406961.06666666665</v>
      </c>
      <c r="K40" s="100"/>
    </row>
    <row r="41" spans="1:11" ht="24.95" customHeight="1">
      <c r="A41" s="125" t="s">
        <v>68</v>
      </c>
      <c r="B41" s="105">
        <v>232401</v>
      </c>
      <c r="C41" s="120" t="s">
        <v>27</v>
      </c>
      <c r="D41" s="128" t="s">
        <v>69</v>
      </c>
      <c r="E41" s="118">
        <v>27</v>
      </c>
      <c r="F41" s="118">
        <v>1404</v>
      </c>
      <c r="G41" s="118">
        <v>1404</v>
      </c>
      <c r="H41" s="459">
        <v>1404</v>
      </c>
      <c r="I41" s="109">
        <v>654.09</v>
      </c>
      <c r="J41" s="280">
        <f t="shared" ref="J41:J60" si="1">H41*I41</f>
        <v>918342.3600000001</v>
      </c>
      <c r="K41" s="100"/>
    </row>
    <row r="42" spans="1:11" ht="24.95" customHeight="1">
      <c r="A42" s="125" t="s">
        <v>68</v>
      </c>
      <c r="B42" s="105">
        <v>232401</v>
      </c>
      <c r="C42" s="120" t="s">
        <v>27</v>
      </c>
      <c r="D42" s="128" t="s">
        <v>69</v>
      </c>
      <c r="E42" s="118">
        <v>28</v>
      </c>
      <c r="F42" s="118">
        <v>2617</v>
      </c>
      <c r="G42" s="118">
        <v>2617</v>
      </c>
      <c r="H42" s="459">
        <v>2617</v>
      </c>
      <c r="I42" s="109">
        <v>654.09</v>
      </c>
      <c r="J42" s="280">
        <f t="shared" si="1"/>
        <v>1711753.53</v>
      </c>
      <c r="K42" s="100"/>
    </row>
    <row r="43" spans="1:11" ht="24.95" customHeight="1">
      <c r="A43" s="125" t="s">
        <v>68</v>
      </c>
      <c r="B43" s="105">
        <v>232401</v>
      </c>
      <c r="C43" s="120" t="s">
        <v>27</v>
      </c>
      <c r="D43" s="128" t="s">
        <v>69</v>
      </c>
      <c r="E43" s="118">
        <v>29</v>
      </c>
      <c r="F43" s="118">
        <v>55216</v>
      </c>
      <c r="G43" s="118">
        <v>55376</v>
      </c>
      <c r="H43" s="459">
        <v>55376</v>
      </c>
      <c r="I43" s="109">
        <v>654.09</v>
      </c>
      <c r="J43" s="280">
        <f t="shared" si="1"/>
        <v>36220887.840000004</v>
      </c>
      <c r="K43" s="100"/>
    </row>
    <row r="44" spans="1:11" ht="24.95" customHeight="1">
      <c r="A44" s="125" t="s">
        <v>68</v>
      </c>
      <c r="B44" s="105">
        <v>232401</v>
      </c>
      <c r="C44" s="120" t="s">
        <v>27</v>
      </c>
      <c r="D44" s="128" t="s">
        <v>69</v>
      </c>
      <c r="E44" s="118">
        <v>30</v>
      </c>
      <c r="F44" s="118">
        <v>54295</v>
      </c>
      <c r="G44" s="118">
        <v>54715</v>
      </c>
      <c r="H44" s="459">
        <v>54715</v>
      </c>
      <c r="I44" s="109">
        <v>654.09</v>
      </c>
      <c r="J44" s="280">
        <f t="shared" si="1"/>
        <v>35788534.350000001</v>
      </c>
      <c r="K44" s="100"/>
    </row>
    <row r="45" spans="1:11" ht="24.95" customHeight="1">
      <c r="A45" s="125" t="s">
        <v>68</v>
      </c>
      <c r="B45" s="105">
        <v>232401</v>
      </c>
      <c r="C45" s="120" t="s">
        <v>27</v>
      </c>
      <c r="D45" s="128" t="s">
        <v>69</v>
      </c>
      <c r="E45" s="118">
        <v>31</v>
      </c>
      <c r="F45" s="118">
        <v>29082</v>
      </c>
      <c r="G45" s="118">
        <v>29082</v>
      </c>
      <c r="H45" s="459">
        <v>29082</v>
      </c>
      <c r="I45" s="109">
        <v>654.09</v>
      </c>
      <c r="J45" s="280">
        <f t="shared" si="1"/>
        <v>19022245.380000003</v>
      </c>
      <c r="K45" s="100"/>
    </row>
    <row r="46" spans="1:11" ht="24.95" customHeight="1">
      <c r="A46" s="125" t="s">
        <v>68</v>
      </c>
      <c r="B46" s="105">
        <v>232401</v>
      </c>
      <c r="C46" s="120" t="s">
        <v>27</v>
      </c>
      <c r="D46" s="128" t="s">
        <v>69</v>
      </c>
      <c r="E46" s="118">
        <v>32</v>
      </c>
      <c r="F46" s="118">
        <v>10881</v>
      </c>
      <c r="G46" s="118">
        <v>11423</v>
      </c>
      <c r="H46" s="459">
        <v>11423</v>
      </c>
      <c r="I46" s="109">
        <v>654.09</v>
      </c>
      <c r="J46" s="280">
        <f t="shared" si="1"/>
        <v>7471670.0700000003</v>
      </c>
      <c r="K46" s="100"/>
    </row>
    <row r="47" spans="1:11" ht="24.95" customHeight="1">
      <c r="A47" s="125" t="s">
        <v>68</v>
      </c>
      <c r="B47" s="105">
        <v>232401</v>
      </c>
      <c r="C47" s="120" t="s">
        <v>27</v>
      </c>
      <c r="D47" s="128" t="s">
        <v>69</v>
      </c>
      <c r="E47" s="118">
        <v>33</v>
      </c>
      <c r="F47" s="118">
        <v>10564</v>
      </c>
      <c r="G47" s="118">
        <v>10564</v>
      </c>
      <c r="H47" s="460">
        <v>10564</v>
      </c>
      <c r="I47" s="109">
        <v>654.09</v>
      </c>
      <c r="J47" s="280">
        <f t="shared" si="1"/>
        <v>6909806.7600000007</v>
      </c>
      <c r="K47" s="100"/>
    </row>
    <row r="48" spans="1:11" ht="24.95" customHeight="1">
      <c r="A48" s="125" t="s">
        <v>68</v>
      </c>
      <c r="B48" s="105">
        <v>232401</v>
      </c>
      <c r="C48" s="120" t="s">
        <v>27</v>
      </c>
      <c r="D48" s="128" t="s">
        <v>69</v>
      </c>
      <c r="E48" s="118">
        <v>34</v>
      </c>
      <c r="F48" s="118">
        <v>3812</v>
      </c>
      <c r="G48" s="118">
        <v>4422</v>
      </c>
      <c r="H48" s="460">
        <v>4422</v>
      </c>
      <c r="I48" s="109">
        <v>711.04499999999996</v>
      </c>
      <c r="J48" s="280">
        <f t="shared" si="1"/>
        <v>3144240.9899999998</v>
      </c>
      <c r="K48" s="100"/>
    </row>
    <row r="49" spans="1:11" ht="24.95" customHeight="1">
      <c r="A49" s="125" t="s">
        <v>68</v>
      </c>
      <c r="B49" s="105">
        <v>232401</v>
      </c>
      <c r="C49" s="120" t="s">
        <v>27</v>
      </c>
      <c r="D49" s="128" t="s">
        <v>69</v>
      </c>
      <c r="E49" s="118">
        <v>35</v>
      </c>
      <c r="F49" s="118">
        <v>3298</v>
      </c>
      <c r="G49" s="118">
        <v>3298</v>
      </c>
      <c r="H49" s="460">
        <v>3298</v>
      </c>
      <c r="I49" s="109">
        <v>711.04499999999996</v>
      </c>
      <c r="J49" s="280">
        <f t="shared" si="1"/>
        <v>2345026.4099999997</v>
      </c>
      <c r="K49" s="100"/>
    </row>
    <row r="50" spans="1:11" ht="24.95" customHeight="1">
      <c r="A50" s="125" t="s">
        <v>68</v>
      </c>
      <c r="B50" s="105">
        <v>232401</v>
      </c>
      <c r="C50" s="120" t="s">
        <v>27</v>
      </c>
      <c r="D50" s="128" t="s">
        <v>69</v>
      </c>
      <c r="E50" s="118">
        <v>36</v>
      </c>
      <c r="F50" s="118">
        <v>2840</v>
      </c>
      <c r="G50" s="118">
        <v>2959</v>
      </c>
      <c r="H50" s="460">
        <v>2959</v>
      </c>
      <c r="I50" s="109">
        <v>711.04499999999996</v>
      </c>
      <c r="J50" s="280">
        <f t="shared" si="1"/>
        <v>2103982.1549999998</v>
      </c>
      <c r="K50" s="100"/>
    </row>
    <row r="51" spans="1:11" ht="24.95" customHeight="1">
      <c r="A51" s="125" t="s">
        <v>68</v>
      </c>
      <c r="B51" s="105">
        <v>232401</v>
      </c>
      <c r="C51" s="120" t="s">
        <v>27</v>
      </c>
      <c r="D51" s="128" t="s">
        <v>69</v>
      </c>
      <c r="E51" s="118">
        <v>37</v>
      </c>
      <c r="F51" s="118">
        <v>7182</v>
      </c>
      <c r="G51" s="118">
        <v>8021</v>
      </c>
      <c r="H51" s="460">
        <v>8021</v>
      </c>
      <c r="I51" s="109">
        <v>711.04499999999996</v>
      </c>
      <c r="J51" s="280">
        <f t="shared" si="1"/>
        <v>5703291.9449999994</v>
      </c>
      <c r="K51" s="100"/>
    </row>
    <row r="52" spans="1:11" ht="24.95" customHeight="1">
      <c r="A52" s="125" t="s">
        <v>68</v>
      </c>
      <c r="B52" s="105">
        <v>232401</v>
      </c>
      <c r="C52" s="120" t="s">
        <v>27</v>
      </c>
      <c r="D52" s="128" t="s">
        <v>69</v>
      </c>
      <c r="E52" s="118">
        <v>38</v>
      </c>
      <c r="F52" s="118">
        <v>2721</v>
      </c>
      <c r="G52" s="118">
        <v>2761</v>
      </c>
      <c r="H52" s="460">
        <v>2761</v>
      </c>
      <c r="I52" s="109">
        <v>711.04499999999996</v>
      </c>
      <c r="J52" s="280">
        <f t="shared" si="1"/>
        <v>1963195.2449999999</v>
      </c>
      <c r="K52" s="100"/>
    </row>
    <row r="53" spans="1:11" ht="24.95" customHeight="1">
      <c r="A53" s="125" t="s">
        <v>68</v>
      </c>
      <c r="B53" s="105">
        <v>232401</v>
      </c>
      <c r="C53" s="120" t="s">
        <v>27</v>
      </c>
      <c r="D53" s="128" t="s">
        <v>69</v>
      </c>
      <c r="E53" s="118">
        <v>39</v>
      </c>
      <c r="F53" s="118">
        <v>2641</v>
      </c>
      <c r="G53" s="118">
        <v>3230</v>
      </c>
      <c r="H53" s="460">
        <v>3230</v>
      </c>
      <c r="I53" s="109">
        <v>711.04499999999996</v>
      </c>
      <c r="J53" s="280">
        <f t="shared" si="1"/>
        <v>2296675.35</v>
      </c>
      <c r="K53" s="100"/>
    </row>
    <row r="54" spans="1:11" ht="24.95" customHeight="1">
      <c r="A54" s="125" t="s">
        <v>68</v>
      </c>
      <c r="B54" s="105">
        <v>232401</v>
      </c>
      <c r="C54" s="120" t="s">
        <v>27</v>
      </c>
      <c r="D54" s="128" t="s">
        <v>69</v>
      </c>
      <c r="E54" s="118">
        <v>40</v>
      </c>
      <c r="F54" s="118">
        <v>3084</v>
      </c>
      <c r="G54" s="118">
        <v>3064</v>
      </c>
      <c r="H54" s="460">
        <v>3064</v>
      </c>
      <c r="I54" s="109">
        <v>711.04499999999996</v>
      </c>
      <c r="J54" s="280">
        <f t="shared" si="1"/>
        <v>2178641.88</v>
      </c>
      <c r="K54" s="100"/>
    </row>
    <row r="55" spans="1:11" ht="24.95" customHeight="1">
      <c r="A55" s="125" t="s">
        <v>68</v>
      </c>
      <c r="B55" s="105">
        <v>232401</v>
      </c>
      <c r="C55" s="120" t="s">
        <v>27</v>
      </c>
      <c r="D55" s="128" t="s">
        <v>69</v>
      </c>
      <c r="E55" s="129">
        <v>41</v>
      </c>
      <c r="F55" s="129">
        <v>577</v>
      </c>
      <c r="G55" s="129">
        <v>582</v>
      </c>
      <c r="H55" s="129">
        <v>582</v>
      </c>
      <c r="I55" s="109">
        <v>711.04499999999996</v>
      </c>
      <c r="J55" s="280">
        <f t="shared" si="1"/>
        <v>413828.19</v>
      </c>
      <c r="K55" s="100"/>
    </row>
    <row r="56" spans="1:11" ht="24.95" customHeight="1">
      <c r="A56" s="125" t="s">
        <v>68</v>
      </c>
      <c r="B56" s="105">
        <v>232401</v>
      </c>
      <c r="C56" s="120" t="s">
        <v>27</v>
      </c>
      <c r="D56" s="128" t="s">
        <v>69</v>
      </c>
      <c r="E56" s="129">
        <v>42</v>
      </c>
      <c r="F56" s="129">
        <v>87</v>
      </c>
      <c r="G56" s="129">
        <v>87</v>
      </c>
      <c r="H56" s="129">
        <v>87</v>
      </c>
      <c r="I56" s="109">
        <v>711.04499999999996</v>
      </c>
      <c r="J56" s="280">
        <f t="shared" si="1"/>
        <v>61860.914999999994</v>
      </c>
      <c r="K56" s="100"/>
    </row>
    <row r="57" spans="1:11" ht="24.95" customHeight="1">
      <c r="A57" s="125" t="s">
        <v>68</v>
      </c>
      <c r="B57" s="105">
        <v>232401</v>
      </c>
      <c r="C57" s="120" t="s">
        <v>27</v>
      </c>
      <c r="D57" s="128" t="s">
        <v>69</v>
      </c>
      <c r="E57" s="118">
        <v>43</v>
      </c>
      <c r="F57" s="118">
        <v>0</v>
      </c>
      <c r="G57" s="118">
        <v>0</v>
      </c>
      <c r="H57" s="119" t="s">
        <v>32</v>
      </c>
      <c r="I57" s="109">
        <v>711.04499999999996</v>
      </c>
      <c r="J57" s="280">
        <f t="shared" si="1"/>
        <v>0</v>
      </c>
      <c r="K57" s="100"/>
    </row>
    <row r="58" spans="1:11" ht="24.95" customHeight="1">
      <c r="A58" s="125" t="s">
        <v>68</v>
      </c>
      <c r="B58" s="105">
        <v>232401</v>
      </c>
      <c r="C58" s="120" t="s">
        <v>27</v>
      </c>
      <c r="D58" s="128" t="s">
        <v>69</v>
      </c>
      <c r="E58" s="118">
        <v>44</v>
      </c>
      <c r="F58" s="118">
        <v>0</v>
      </c>
      <c r="G58" s="118">
        <v>0</v>
      </c>
      <c r="H58" s="119" t="s">
        <v>32</v>
      </c>
      <c r="I58" s="109">
        <v>711.04499999999996</v>
      </c>
      <c r="J58" s="280">
        <f t="shared" si="1"/>
        <v>0</v>
      </c>
      <c r="K58" s="100"/>
    </row>
    <row r="59" spans="1:11" ht="24.95" customHeight="1">
      <c r="A59" s="125" t="s">
        <v>68</v>
      </c>
      <c r="B59" s="105">
        <v>232401</v>
      </c>
      <c r="C59" s="120" t="s">
        <v>27</v>
      </c>
      <c r="D59" s="128" t="s">
        <v>69</v>
      </c>
      <c r="E59" s="118">
        <v>45</v>
      </c>
      <c r="F59" s="118">
        <v>24</v>
      </c>
      <c r="G59" s="118">
        <v>24</v>
      </c>
      <c r="H59" s="118">
        <v>24</v>
      </c>
      <c r="I59" s="109">
        <v>711.04499999999996</v>
      </c>
      <c r="J59" s="280">
        <f t="shared" si="1"/>
        <v>17065.079999999998</v>
      </c>
      <c r="K59" s="100"/>
    </row>
    <row r="60" spans="1:11" ht="24.95" customHeight="1">
      <c r="A60" s="125" t="s">
        <v>68</v>
      </c>
      <c r="B60" s="105">
        <v>232401</v>
      </c>
      <c r="C60" s="120" t="s">
        <v>27</v>
      </c>
      <c r="D60" s="130" t="s">
        <v>69</v>
      </c>
      <c r="E60" s="118">
        <v>46</v>
      </c>
      <c r="F60" s="118">
        <v>8</v>
      </c>
      <c r="G60" s="118">
        <v>8</v>
      </c>
      <c r="H60" s="118">
        <v>8</v>
      </c>
      <c r="I60" s="109">
        <v>711.04499999999996</v>
      </c>
      <c r="J60" s="280">
        <f t="shared" si="1"/>
        <v>5688.36</v>
      </c>
      <c r="K60" s="100"/>
    </row>
    <row r="61" spans="1:11" ht="24.95" customHeight="1">
      <c r="A61" s="125" t="s">
        <v>68</v>
      </c>
      <c r="B61" s="105">
        <v>232401</v>
      </c>
      <c r="C61" s="120" t="s">
        <v>27</v>
      </c>
      <c r="D61" s="128" t="s">
        <v>70</v>
      </c>
      <c r="E61" s="118">
        <v>27</v>
      </c>
      <c r="F61" s="118">
        <v>0</v>
      </c>
      <c r="G61" s="118">
        <v>0</v>
      </c>
      <c r="H61" s="460">
        <v>0</v>
      </c>
      <c r="I61" s="109">
        <v>654.09</v>
      </c>
      <c r="J61" s="280">
        <f t="shared" ref="J61:J90" si="2">H61*I61</f>
        <v>0</v>
      </c>
      <c r="K61" s="100"/>
    </row>
    <row r="62" spans="1:11" ht="24.95" customHeight="1">
      <c r="A62" s="125" t="s">
        <v>68</v>
      </c>
      <c r="B62" s="105">
        <v>232401</v>
      </c>
      <c r="C62" s="120" t="s">
        <v>27</v>
      </c>
      <c r="D62" s="128" t="s">
        <v>70</v>
      </c>
      <c r="E62" s="118">
        <v>28</v>
      </c>
      <c r="F62" s="118">
        <v>2739</v>
      </c>
      <c r="G62" s="118">
        <v>2739</v>
      </c>
      <c r="H62" s="458">
        <v>2739</v>
      </c>
      <c r="I62" s="109">
        <v>654.09</v>
      </c>
      <c r="J62" s="280">
        <f t="shared" si="2"/>
        <v>1791552.51</v>
      </c>
      <c r="K62" s="100"/>
    </row>
    <row r="63" spans="1:11" ht="24.95" customHeight="1">
      <c r="A63" s="125" t="s">
        <v>68</v>
      </c>
      <c r="B63" s="105">
        <v>232401</v>
      </c>
      <c r="C63" s="120" t="s">
        <v>27</v>
      </c>
      <c r="D63" s="128" t="s">
        <v>70</v>
      </c>
      <c r="E63" s="118">
        <v>29</v>
      </c>
      <c r="F63" s="118">
        <v>2520</v>
      </c>
      <c r="G63" s="118">
        <v>2520</v>
      </c>
      <c r="H63" s="460">
        <v>2520</v>
      </c>
      <c r="I63" s="109">
        <v>654.09</v>
      </c>
      <c r="J63" s="280">
        <f t="shared" si="2"/>
        <v>1648306.8</v>
      </c>
      <c r="K63" s="100"/>
    </row>
    <row r="64" spans="1:11" ht="24.95" customHeight="1">
      <c r="A64" s="125" t="s">
        <v>68</v>
      </c>
      <c r="B64" s="105">
        <v>232401</v>
      </c>
      <c r="C64" s="120" t="s">
        <v>27</v>
      </c>
      <c r="D64" s="128" t="s">
        <v>70</v>
      </c>
      <c r="E64" s="118">
        <v>30</v>
      </c>
      <c r="F64" s="118">
        <v>74317</v>
      </c>
      <c r="G64" s="118">
        <v>74396</v>
      </c>
      <c r="H64" s="460">
        <v>74396</v>
      </c>
      <c r="I64" s="109">
        <v>654.09</v>
      </c>
      <c r="J64" s="280">
        <f t="shared" si="2"/>
        <v>48661679.640000001</v>
      </c>
      <c r="K64" s="100"/>
    </row>
    <row r="65" spans="1:11" ht="24.95" customHeight="1">
      <c r="A65" s="125" t="s">
        <v>68</v>
      </c>
      <c r="B65" s="105">
        <v>232401</v>
      </c>
      <c r="C65" s="120" t="s">
        <v>27</v>
      </c>
      <c r="D65" s="130" t="s">
        <v>70</v>
      </c>
      <c r="E65" s="118">
        <v>31</v>
      </c>
      <c r="F65" s="118">
        <v>74125</v>
      </c>
      <c r="G65" s="118">
        <v>74185</v>
      </c>
      <c r="H65" s="460">
        <v>74185</v>
      </c>
      <c r="I65" s="109">
        <v>654.09</v>
      </c>
      <c r="J65" s="280">
        <f t="shared" si="2"/>
        <v>48523666.650000006</v>
      </c>
      <c r="K65" s="100"/>
    </row>
    <row r="66" spans="1:11" ht="24.95" customHeight="1">
      <c r="A66" s="125" t="s">
        <v>71</v>
      </c>
      <c r="B66" s="105">
        <v>232401</v>
      </c>
      <c r="C66" s="120" t="s">
        <v>27</v>
      </c>
      <c r="D66" s="128" t="s">
        <v>70</v>
      </c>
      <c r="E66" s="118">
        <v>32</v>
      </c>
      <c r="F66" s="118">
        <v>75007</v>
      </c>
      <c r="G66" s="118">
        <v>75085</v>
      </c>
      <c r="H66" s="460">
        <v>75085</v>
      </c>
      <c r="I66" s="109">
        <v>654.09</v>
      </c>
      <c r="J66" s="280">
        <f t="shared" si="2"/>
        <v>49112347.650000006</v>
      </c>
      <c r="K66" s="100"/>
    </row>
    <row r="67" spans="1:11" ht="24.95" customHeight="1">
      <c r="A67" s="125" t="s">
        <v>72</v>
      </c>
      <c r="B67" s="105">
        <v>232401</v>
      </c>
      <c r="C67" s="120" t="s">
        <v>27</v>
      </c>
      <c r="D67" s="128" t="s">
        <v>70</v>
      </c>
      <c r="E67" s="118">
        <v>33</v>
      </c>
      <c r="F67" s="118">
        <v>78098</v>
      </c>
      <c r="G67" s="118">
        <v>78242</v>
      </c>
      <c r="H67" s="460">
        <v>78242</v>
      </c>
      <c r="I67" s="109">
        <v>654.09</v>
      </c>
      <c r="J67" s="280">
        <f t="shared" si="2"/>
        <v>51177309.780000001</v>
      </c>
      <c r="K67" s="100"/>
    </row>
    <row r="68" spans="1:11" ht="24.95" customHeight="1">
      <c r="A68" s="125" t="s">
        <v>73</v>
      </c>
      <c r="B68" s="105">
        <v>232401</v>
      </c>
      <c r="C68" s="120" t="s">
        <v>27</v>
      </c>
      <c r="D68" s="128" t="s">
        <v>70</v>
      </c>
      <c r="E68" s="118">
        <v>34</v>
      </c>
      <c r="F68" s="118">
        <v>8244</v>
      </c>
      <c r="G68" s="118">
        <v>8349</v>
      </c>
      <c r="H68" s="460">
        <v>8349</v>
      </c>
      <c r="I68" s="109">
        <v>711.04499999999996</v>
      </c>
      <c r="J68" s="280">
        <f t="shared" si="2"/>
        <v>5936514.7050000001</v>
      </c>
      <c r="K68" s="100"/>
    </row>
    <row r="69" spans="1:11" ht="24.95" customHeight="1">
      <c r="A69" s="125" t="s">
        <v>74</v>
      </c>
      <c r="B69" s="105">
        <v>232401</v>
      </c>
      <c r="C69" s="120" t="s">
        <v>27</v>
      </c>
      <c r="D69" s="128" t="s">
        <v>70</v>
      </c>
      <c r="E69" s="118">
        <v>35</v>
      </c>
      <c r="F69" s="118">
        <v>7358</v>
      </c>
      <c r="G69" s="118">
        <v>7484</v>
      </c>
      <c r="H69" s="460">
        <v>7484</v>
      </c>
      <c r="I69" s="109">
        <v>711.04499999999996</v>
      </c>
      <c r="J69" s="280">
        <f t="shared" si="2"/>
        <v>5321460.7799999993</v>
      </c>
      <c r="K69" s="100"/>
    </row>
    <row r="70" spans="1:11" ht="24.95" customHeight="1">
      <c r="A70" s="125" t="s">
        <v>75</v>
      </c>
      <c r="B70" s="105">
        <v>232401</v>
      </c>
      <c r="C70" s="120" t="s">
        <v>27</v>
      </c>
      <c r="D70" s="128" t="s">
        <v>70</v>
      </c>
      <c r="E70" s="129">
        <v>36</v>
      </c>
      <c r="F70" s="129">
        <v>3501</v>
      </c>
      <c r="G70" s="129">
        <v>3652</v>
      </c>
      <c r="H70" s="461">
        <v>3652</v>
      </c>
      <c r="I70" s="109">
        <v>711.04499999999996</v>
      </c>
      <c r="J70" s="280">
        <f t="shared" si="2"/>
        <v>2596736.34</v>
      </c>
      <c r="K70" s="100"/>
    </row>
    <row r="71" spans="1:11" ht="24.95" customHeight="1">
      <c r="A71" s="125" t="s">
        <v>76</v>
      </c>
      <c r="B71" s="105">
        <v>232401</v>
      </c>
      <c r="C71" s="120" t="s">
        <v>27</v>
      </c>
      <c r="D71" s="128" t="s">
        <v>70</v>
      </c>
      <c r="E71" s="118">
        <v>37</v>
      </c>
      <c r="F71" s="118">
        <v>2548</v>
      </c>
      <c r="G71" s="118">
        <v>2666</v>
      </c>
      <c r="H71" s="460">
        <v>2666</v>
      </c>
      <c r="I71" s="109">
        <v>711.04499999999996</v>
      </c>
      <c r="J71" s="280">
        <f t="shared" si="2"/>
        <v>1895645.97</v>
      </c>
      <c r="K71" s="100"/>
    </row>
    <row r="72" spans="1:11" ht="24.95" customHeight="1">
      <c r="A72" s="125" t="s">
        <v>77</v>
      </c>
      <c r="B72" s="105">
        <v>232401</v>
      </c>
      <c r="C72" s="120" t="s">
        <v>27</v>
      </c>
      <c r="D72" s="128" t="s">
        <v>70</v>
      </c>
      <c r="E72" s="118">
        <v>38</v>
      </c>
      <c r="F72" s="118">
        <v>1052</v>
      </c>
      <c r="G72" s="118">
        <v>1132</v>
      </c>
      <c r="H72" s="460">
        <v>1132</v>
      </c>
      <c r="I72" s="109">
        <v>711.04499999999996</v>
      </c>
      <c r="J72" s="280">
        <f t="shared" si="2"/>
        <v>804902.94</v>
      </c>
      <c r="K72" s="100"/>
    </row>
    <row r="73" spans="1:11" ht="24.95" customHeight="1">
      <c r="A73" s="125" t="s">
        <v>78</v>
      </c>
      <c r="B73" s="105">
        <v>232401</v>
      </c>
      <c r="C73" s="120" t="s">
        <v>27</v>
      </c>
      <c r="D73" s="128" t="s">
        <v>70</v>
      </c>
      <c r="E73" s="118">
        <v>39</v>
      </c>
      <c r="F73" s="118">
        <v>1230</v>
      </c>
      <c r="G73" s="118">
        <v>1281</v>
      </c>
      <c r="H73" s="460">
        <v>1281</v>
      </c>
      <c r="I73" s="109">
        <v>711.04499999999996</v>
      </c>
      <c r="J73" s="280">
        <f t="shared" si="2"/>
        <v>910848.6449999999</v>
      </c>
      <c r="K73" s="100"/>
    </row>
    <row r="74" spans="1:11" ht="24.95" customHeight="1">
      <c r="A74" s="125" t="s">
        <v>79</v>
      </c>
      <c r="B74" s="105">
        <v>232401</v>
      </c>
      <c r="C74" s="120" t="s">
        <v>27</v>
      </c>
      <c r="D74" s="128" t="s">
        <v>70</v>
      </c>
      <c r="E74" s="129">
        <v>40</v>
      </c>
      <c r="F74" s="129">
        <v>560</v>
      </c>
      <c r="G74" s="129">
        <v>584</v>
      </c>
      <c r="H74" s="129">
        <v>584</v>
      </c>
      <c r="I74" s="109">
        <v>711.04499999999996</v>
      </c>
      <c r="J74" s="280">
        <f t="shared" si="2"/>
        <v>415250.27999999997</v>
      </c>
      <c r="K74" s="100"/>
    </row>
    <row r="75" spans="1:11" ht="24.95" customHeight="1">
      <c r="A75" s="125" t="s">
        <v>80</v>
      </c>
      <c r="B75" s="105">
        <v>232401</v>
      </c>
      <c r="C75" s="120" t="s">
        <v>27</v>
      </c>
      <c r="D75" s="128" t="s">
        <v>70</v>
      </c>
      <c r="E75" s="118">
        <v>41</v>
      </c>
      <c r="F75" s="118">
        <v>860</v>
      </c>
      <c r="G75" s="118">
        <v>862</v>
      </c>
      <c r="H75" s="118">
        <v>862</v>
      </c>
      <c r="I75" s="109">
        <v>711.04499999999996</v>
      </c>
      <c r="J75" s="280">
        <f t="shared" si="2"/>
        <v>612920.78999999992</v>
      </c>
      <c r="K75" s="100"/>
    </row>
    <row r="76" spans="1:11" ht="24.95" customHeight="1">
      <c r="A76" s="125" t="s">
        <v>81</v>
      </c>
      <c r="B76" s="105">
        <v>232401</v>
      </c>
      <c r="C76" s="120" t="s">
        <v>27</v>
      </c>
      <c r="D76" s="128" t="s">
        <v>70</v>
      </c>
      <c r="E76" s="118">
        <v>42</v>
      </c>
      <c r="F76" s="118">
        <v>682</v>
      </c>
      <c r="G76" s="118">
        <v>680</v>
      </c>
      <c r="H76" s="118">
        <v>682</v>
      </c>
      <c r="I76" s="109">
        <v>711.04499999999996</v>
      </c>
      <c r="J76" s="280">
        <f t="shared" si="2"/>
        <v>484932.68999999994</v>
      </c>
      <c r="K76" s="100"/>
    </row>
    <row r="77" spans="1:11" ht="24.95" customHeight="1">
      <c r="A77" s="125" t="s">
        <v>82</v>
      </c>
      <c r="B77" s="105">
        <v>232401</v>
      </c>
      <c r="C77" s="120" t="s">
        <v>27</v>
      </c>
      <c r="D77" s="128" t="s">
        <v>70</v>
      </c>
      <c r="E77" s="118">
        <v>43</v>
      </c>
      <c r="F77" s="118">
        <v>231</v>
      </c>
      <c r="G77" s="118">
        <v>231</v>
      </c>
      <c r="H77" s="118">
        <v>231</v>
      </c>
      <c r="I77" s="109">
        <v>711.04499999999996</v>
      </c>
      <c r="J77" s="280">
        <f t="shared" si="2"/>
        <v>164251.39499999999</v>
      </c>
      <c r="K77" s="100"/>
    </row>
    <row r="78" spans="1:11" ht="24.95" customHeight="1">
      <c r="A78" s="125" t="s">
        <v>83</v>
      </c>
      <c r="B78" s="105">
        <v>232401</v>
      </c>
      <c r="C78" s="120" t="s">
        <v>27</v>
      </c>
      <c r="D78" s="128" t="s">
        <v>70</v>
      </c>
      <c r="E78" s="118">
        <v>44</v>
      </c>
      <c r="F78" s="118">
        <v>274</v>
      </c>
      <c r="G78" s="118">
        <v>274</v>
      </c>
      <c r="H78" s="118">
        <v>274</v>
      </c>
      <c r="I78" s="109">
        <v>711.04499999999996</v>
      </c>
      <c r="J78" s="280">
        <f t="shared" si="2"/>
        <v>194826.33</v>
      </c>
      <c r="K78" s="100"/>
    </row>
    <row r="79" spans="1:11" ht="24.95" customHeight="1">
      <c r="A79" s="125" t="s">
        <v>84</v>
      </c>
      <c r="B79" s="105">
        <v>232401</v>
      </c>
      <c r="C79" s="120" t="s">
        <v>27</v>
      </c>
      <c r="D79" s="128" t="s">
        <v>70</v>
      </c>
      <c r="E79" s="118">
        <v>45</v>
      </c>
      <c r="F79" s="118">
        <v>0</v>
      </c>
      <c r="G79" s="118">
        <v>0</v>
      </c>
      <c r="H79" s="119" t="s">
        <v>32</v>
      </c>
      <c r="I79" s="109">
        <v>711.04499999999996</v>
      </c>
      <c r="J79" s="280">
        <f t="shared" si="2"/>
        <v>0</v>
      </c>
      <c r="K79" s="100"/>
    </row>
    <row r="80" spans="1:11" ht="24.95" customHeight="1">
      <c r="A80" s="125" t="s">
        <v>85</v>
      </c>
      <c r="B80" s="105">
        <v>232401</v>
      </c>
      <c r="C80" s="120" t="s">
        <v>27</v>
      </c>
      <c r="D80" s="130" t="s">
        <v>70</v>
      </c>
      <c r="E80" s="118">
        <v>46</v>
      </c>
      <c r="F80" s="118">
        <v>0</v>
      </c>
      <c r="G80" s="118">
        <v>0</v>
      </c>
      <c r="H80" s="119" t="s">
        <v>32</v>
      </c>
      <c r="I80" s="109">
        <v>711.04499999999996</v>
      </c>
      <c r="J80" s="280">
        <f t="shared" si="2"/>
        <v>0</v>
      </c>
      <c r="K80" s="100"/>
    </row>
    <row r="81" spans="1:20" ht="24.95" customHeight="1">
      <c r="A81" s="125" t="s">
        <v>86</v>
      </c>
      <c r="B81" s="105">
        <v>232301</v>
      </c>
      <c r="C81" s="120" t="s">
        <v>27</v>
      </c>
      <c r="D81" s="130" t="s">
        <v>87</v>
      </c>
      <c r="E81" s="118">
        <v>5</v>
      </c>
      <c r="F81" s="118">
        <v>163</v>
      </c>
      <c r="G81" s="118">
        <v>163</v>
      </c>
      <c r="H81" s="460">
        <v>163</v>
      </c>
      <c r="I81" s="109">
        <v>42.53</v>
      </c>
      <c r="J81" s="280">
        <f t="shared" si="2"/>
        <v>6932.39</v>
      </c>
      <c r="K81" s="100"/>
    </row>
    <row r="82" spans="1:20" ht="24.95" customHeight="1">
      <c r="A82" s="125" t="s">
        <v>86</v>
      </c>
      <c r="B82" s="105">
        <v>232301</v>
      </c>
      <c r="C82" s="120" t="s">
        <v>27</v>
      </c>
      <c r="D82" s="130" t="s">
        <v>87</v>
      </c>
      <c r="E82" s="118">
        <v>6</v>
      </c>
      <c r="F82" s="118">
        <v>4816</v>
      </c>
      <c r="G82" s="118">
        <v>4816</v>
      </c>
      <c r="H82" s="460">
        <v>4816</v>
      </c>
      <c r="I82" s="109">
        <v>42.53</v>
      </c>
      <c r="J82" s="280">
        <f t="shared" si="2"/>
        <v>204824.48</v>
      </c>
      <c r="K82" s="100"/>
    </row>
    <row r="83" spans="1:20" ht="24.95" customHeight="1">
      <c r="A83" s="125" t="s">
        <v>86</v>
      </c>
      <c r="B83" s="105">
        <v>232301</v>
      </c>
      <c r="C83" s="120" t="s">
        <v>27</v>
      </c>
      <c r="D83" s="130" t="s">
        <v>87</v>
      </c>
      <c r="E83" s="118">
        <v>7</v>
      </c>
      <c r="F83" s="118">
        <v>1013</v>
      </c>
      <c r="G83" s="118">
        <v>1013</v>
      </c>
      <c r="H83" s="460">
        <v>1013</v>
      </c>
      <c r="I83" s="109">
        <v>42.53</v>
      </c>
      <c r="J83" s="280">
        <f t="shared" si="2"/>
        <v>43082.89</v>
      </c>
      <c r="K83" s="100"/>
    </row>
    <row r="84" spans="1:20" ht="21.75" customHeight="1">
      <c r="A84" s="125" t="s">
        <v>86</v>
      </c>
      <c r="B84" s="105">
        <v>232301</v>
      </c>
      <c r="C84" s="120" t="s">
        <v>27</v>
      </c>
      <c r="D84" s="130" t="s">
        <v>87</v>
      </c>
      <c r="E84" s="118">
        <v>8</v>
      </c>
      <c r="F84" s="118">
        <v>30612</v>
      </c>
      <c r="G84" s="118">
        <v>30612</v>
      </c>
      <c r="H84" s="460">
        <v>30612</v>
      </c>
      <c r="I84" s="109">
        <v>47.84</v>
      </c>
      <c r="J84" s="280">
        <f t="shared" si="2"/>
        <v>1464478.08</v>
      </c>
      <c r="K84" s="100"/>
    </row>
    <row r="85" spans="1:20" ht="24.95" customHeight="1">
      <c r="A85" s="125" t="s">
        <v>86</v>
      </c>
      <c r="B85" s="105">
        <v>232301</v>
      </c>
      <c r="C85" s="120" t="s">
        <v>27</v>
      </c>
      <c r="D85" s="130" t="s">
        <v>87</v>
      </c>
      <c r="E85" s="129">
        <v>9</v>
      </c>
      <c r="F85" s="129">
        <v>237808</v>
      </c>
      <c r="G85" s="129">
        <v>237808</v>
      </c>
      <c r="H85" s="460">
        <v>237808</v>
      </c>
      <c r="I85" s="109">
        <v>47.84</v>
      </c>
      <c r="J85" s="280">
        <f t="shared" si="2"/>
        <v>11376734.720000001</v>
      </c>
      <c r="K85" s="100"/>
    </row>
    <row r="86" spans="1:20" ht="24.95" customHeight="1">
      <c r="A86" s="125" t="s">
        <v>86</v>
      </c>
      <c r="B86" s="105">
        <v>232301</v>
      </c>
      <c r="C86" s="120" t="s">
        <v>27</v>
      </c>
      <c r="D86" s="130" t="s">
        <v>87</v>
      </c>
      <c r="E86" s="129">
        <v>10</v>
      </c>
      <c r="F86" s="129">
        <v>227100</v>
      </c>
      <c r="G86" s="129">
        <v>227100</v>
      </c>
      <c r="H86" s="461">
        <v>227100</v>
      </c>
      <c r="I86" s="109">
        <v>47.84</v>
      </c>
      <c r="J86" s="280">
        <f t="shared" si="2"/>
        <v>10864464</v>
      </c>
      <c r="K86" s="100"/>
    </row>
    <row r="87" spans="1:20" ht="24.95" customHeight="1">
      <c r="A87" s="125" t="s">
        <v>88</v>
      </c>
      <c r="B87" s="105">
        <v>239202</v>
      </c>
      <c r="C87" s="120" t="s">
        <v>27</v>
      </c>
      <c r="D87" s="131" t="s">
        <v>89</v>
      </c>
      <c r="E87" s="132" t="s">
        <v>90</v>
      </c>
      <c r="F87" s="132">
        <v>242460</v>
      </c>
      <c r="G87" s="132">
        <v>242458</v>
      </c>
      <c r="H87" s="461">
        <v>242458</v>
      </c>
      <c r="I87" s="109">
        <v>357</v>
      </c>
      <c r="J87" s="280">
        <f t="shared" si="2"/>
        <v>86557506</v>
      </c>
      <c r="K87" s="100"/>
    </row>
    <row r="88" spans="1:20" ht="24.95" customHeight="1">
      <c r="A88" s="125" t="s">
        <v>91</v>
      </c>
      <c r="B88" s="105">
        <v>239202</v>
      </c>
      <c r="C88" s="120" t="s">
        <v>92</v>
      </c>
      <c r="D88" s="130" t="s">
        <v>89</v>
      </c>
      <c r="E88" s="118" t="s">
        <v>93</v>
      </c>
      <c r="F88" s="118">
        <v>380313</v>
      </c>
      <c r="G88" s="118">
        <v>380723</v>
      </c>
      <c r="H88" s="460">
        <v>380523</v>
      </c>
      <c r="I88" s="109">
        <v>412</v>
      </c>
      <c r="J88" s="280">
        <f t="shared" si="2"/>
        <v>156775476</v>
      </c>
      <c r="K88" s="100"/>
    </row>
    <row r="89" spans="1:20" ht="24.95" customHeight="1">
      <c r="A89" s="125" t="s">
        <v>72</v>
      </c>
      <c r="B89" s="105">
        <v>239202</v>
      </c>
      <c r="C89" s="120" t="s">
        <v>94</v>
      </c>
      <c r="D89" s="130" t="s">
        <v>95</v>
      </c>
      <c r="E89" s="132" t="s">
        <v>96</v>
      </c>
      <c r="F89" s="132">
        <v>312233</v>
      </c>
      <c r="G89" s="132">
        <v>312079</v>
      </c>
      <c r="H89" s="460">
        <v>312079</v>
      </c>
      <c r="I89" s="133">
        <v>47.5</v>
      </c>
      <c r="J89" s="280">
        <f t="shared" si="2"/>
        <v>14823752.5</v>
      </c>
      <c r="K89" s="100"/>
    </row>
    <row r="90" spans="1:20" ht="24.95" customHeight="1">
      <c r="A90" s="134" t="s">
        <v>73</v>
      </c>
      <c r="B90" s="135">
        <v>239202</v>
      </c>
      <c r="C90" s="136" t="s">
        <v>94</v>
      </c>
      <c r="D90" s="137" t="s">
        <v>97</v>
      </c>
      <c r="E90" s="138" t="s">
        <v>96</v>
      </c>
      <c r="F90" s="138">
        <v>1191526</v>
      </c>
      <c r="G90" s="138">
        <v>1188936</v>
      </c>
      <c r="H90" s="462">
        <v>1188936</v>
      </c>
      <c r="I90" s="139">
        <v>47.5</v>
      </c>
      <c r="J90" s="287">
        <f t="shared" si="2"/>
        <v>56474460</v>
      </c>
      <c r="K90" s="100"/>
    </row>
    <row r="91" spans="1:20" ht="40.5" customHeight="1">
      <c r="A91" s="464" t="s">
        <v>98</v>
      </c>
      <c r="B91" s="465"/>
      <c r="C91" s="465"/>
      <c r="D91" s="465"/>
      <c r="E91" s="465"/>
      <c r="F91" s="465"/>
      <c r="G91" s="465"/>
      <c r="H91" s="465"/>
      <c r="I91" s="466"/>
      <c r="J91" s="141">
        <f>SUM(J9:J90)</f>
        <v>1187231079.0933335</v>
      </c>
      <c r="K91" s="142"/>
      <c r="T91" s="6"/>
    </row>
    <row r="93" spans="1:20" ht="16.5">
      <c r="B93" s="70"/>
      <c r="C93" s="83"/>
      <c r="D93" s="83"/>
      <c r="E93" s="546"/>
      <c r="F93" s="546"/>
      <c r="G93" s="546"/>
      <c r="H93" s="544"/>
      <c r="I93" s="545"/>
    </row>
    <row r="94" spans="1:20" ht="17.25">
      <c r="B94" s="70"/>
      <c r="C94" s="145" t="s">
        <v>109</v>
      </c>
      <c r="D94" s="83"/>
      <c r="E94" s="146" t="s">
        <v>110</v>
      </c>
      <c r="F94" s="146"/>
      <c r="G94" s="146"/>
      <c r="H94" s="146"/>
    </row>
    <row r="95" spans="1:20" ht="19.5" customHeight="1">
      <c r="B95" s="70"/>
      <c r="C95" s="547" t="s">
        <v>111</v>
      </c>
      <c r="D95" s="548"/>
      <c r="E95" s="549" t="s">
        <v>112</v>
      </c>
      <c r="F95" s="549"/>
      <c r="G95" s="549"/>
      <c r="H95" s="70"/>
    </row>
    <row r="96" spans="1:20">
      <c r="C96" s="84"/>
      <c r="D96" s="84"/>
    </row>
  </sheetData>
  <sheetProtection sheet="1" objects="1" scenarios="1"/>
  <protectedRanges>
    <protectedRange algorithmName="SHA-512" hashValue="/UDdpgHhFkwi1H7zs063JFFq8lGXhjGtilDI2ZJT4U/DZg8WP+NobVIrHSObn4CMXJuEglMvnmZnsrmnyFtTjg==" saltValue="gu3U5BOlRS5xBQQ9frPb0g==" spinCount="100000" sqref="H8:J90" name="Rango1"/>
  </protectedRanges>
  <autoFilter ref="A8:J91" xr:uid="{20E94272-D32C-4BAC-87D7-2AA49C97536B}"/>
  <mergeCells count="6">
    <mergeCell ref="E95:G95"/>
    <mergeCell ref="A1:J6"/>
    <mergeCell ref="A7:J7"/>
    <mergeCell ref="M7:N7"/>
    <mergeCell ref="Q7:R7"/>
    <mergeCell ref="A91:I91"/>
  </mergeCells>
  <pageMargins left="0.72" right="0.27559055118110243" top="0.65" bottom="0.82677165354330717" header="0.31496062992125984" footer="0.31496062992125984"/>
  <pageSetup scale="70" fitToHeight="0" orientation="portrait" r:id="rId1"/>
  <headerFooter>
    <oddFooter>&amp;C&amp;P of &amp;N Pages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42C87-4D9C-4627-9B86-72C499F0556E}">
  <sheetPr>
    <pageSetUpPr fitToPage="1"/>
  </sheetPr>
  <dimension ref="A1:H177"/>
  <sheetViews>
    <sheetView workbookViewId="0"/>
  </sheetViews>
  <sheetFormatPr defaultColWidth="9.140625" defaultRowHeight="14.45"/>
  <cols>
    <col min="1" max="1" width="15.28515625" customWidth="1"/>
    <col min="2" max="2" width="15.5703125" customWidth="1"/>
    <col min="3" max="3" width="57.140625" customWidth="1"/>
    <col min="4" max="4" width="10" customWidth="1"/>
    <col min="5" max="5" width="12.5703125" customWidth="1"/>
    <col min="6" max="6" width="11.5703125" customWidth="1"/>
    <col min="7" max="7" width="10.7109375" customWidth="1"/>
    <col min="8" max="8" width="13.28515625" customWidth="1"/>
  </cols>
  <sheetData>
    <row r="1" spans="1:8" ht="22.5" customHeight="1">
      <c r="A1" s="484"/>
      <c r="B1" s="485"/>
      <c r="C1" s="485"/>
      <c r="D1" s="485"/>
      <c r="E1" s="485"/>
      <c r="F1" s="485"/>
      <c r="G1" s="485"/>
      <c r="H1" s="486"/>
    </row>
    <row r="2" spans="1:8" ht="22.5" customHeight="1">
      <c r="A2" s="487"/>
      <c r="B2" s="488"/>
      <c r="C2" s="488"/>
      <c r="D2" s="488"/>
      <c r="E2" s="488"/>
      <c r="F2" s="488"/>
      <c r="G2" s="488"/>
      <c r="H2" s="489"/>
    </row>
    <row r="3" spans="1:8" ht="22.5" customHeight="1">
      <c r="A3" s="487"/>
      <c r="B3" s="488"/>
      <c r="C3" s="488"/>
      <c r="D3" s="488"/>
      <c r="E3" s="488"/>
      <c r="F3" s="488"/>
      <c r="G3" s="488"/>
      <c r="H3" s="489"/>
    </row>
    <row r="4" spans="1:8" ht="22.5" customHeight="1">
      <c r="A4" s="487"/>
      <c r="B4" s="488"/>
      <c r="C4" s="488"/>
      <c r="D4" s="488"/>
      <c r="E4" s="488"/>
      <c r="F4" s="488"/>
      <c r="G4" s="488"/>
      <c r="H4" s="489"/>
    </row>
    <row r="5" spans="1:8" ht="22.5" customHeight="1">
      <c r="A5" s="487"/>
      <c r="B5" s="488"/>
      <c r="C5" s="488"/>
      <c r="D5" s="488"/>
      <c r="E5" s="488"/>
      <c r="F5" s="488"/>
      <c r="G5" s="488"/>
      <c r="H5" s="489"/>
    </row>
    <row r="6" spans="1:8" ht="11.25" customHeight="1">
      <c r="A6" s="490"/>
      <c r="B6" s="491"/>
      <c r="C6" s="491"/>
      <c r="D6" s="491"/>
      <c r="E6" s="491"/>
      <c r="F6" s="491"/>
      <c r="G6" s="491"/>
      <c r="H6" s="492"/>
    </row>
    <row r="7" spans="1:8" ht="19.899999999999999">
      <c r="A7" s="493" t="s">
        <v>113</v>
      </c>
      <c r="B7" s="494"/>
      <c r="C7" s="494"/>
      <c r="D7" s="494"/>
      <c r="E7" s="494"/>
      <c r="F7" s="494"/>
      <c r="G7" s="494"/>
      <c r="H7" s="495"/>
    </row>
    <row r="8" spans="1:8" ht="41.45">
      <c r="A8" s="265" t="s">
        <v>3</v>
      </c>
      <c r="B8" s="266" t="s">
        <v>4</v>
      </c>
      <c r="C8" s="266" t="s">
        <v>114</v>
      </c>
      <c r="D8" s="266" t="s">
        <v>115</v>
      </c>
      <c r="E8" s="266" t="s">
        <v>116</v>
      </c>
      <c r="F8" s="266" t="s">
        <v>117</v>
      </c>
      <c r="G8" s="267" t="s">
        <v>118</v>
      </c>
      <c r="H8" s="268" t="s">
        <v>119</v>
      </c>
    </row>
    <row r="9" spans="1:8" ht="18.75" customHeight="1">
      <c r="A9" s="269" t="s">
        <v>120</v>
      </c>
      <c r="B9" s="270">
        <v>45266</v>
      </c>
      <c r="C9" s="271" t="s">
        <v>121</v>
      </c>
      <c r="D9" s="272">
        <v>0</v>
      </c>
      <c r="E9" s="273">
        <v>5</v>
      </c>
      <c r="F9" s="273">
        <f t="shared" ref="F9:F74" si="0">D9+E9</f>
        <v>5</v>
      </c>
      <c r="G9" s="274">
        <v>266.68</v>
      </c>
      <c r="H9" s="275">
        <f t="shared" ref="H9:H22" si="1">F9*G9</f>
        <v>1333.4</v>
      </c>
    </row>
    <row r="10" spans="1:8" ht="18.75" customHeight="1">
      <c r="A10" s="257" t="s">
        <v>122</v>
      </c>
      <c r="B10" s="223">
        <v>45120</v>
      </c>
      <c r="C10" s="224" t="s">
        <v>123</v>
      </c>
      <c r="D10" s="225">
        <v>0</v>
      </c>
      <c r="E10" s="226">
        <v>105</v>
      </c>
      <c r="F10" s="226">
        <f t="shared" si="0"/>
        <v>105</v>
      </c>
      <c r="G10" s="228">
        <v>152</v>
      </c>
      <c r="H10" s="261">
        <f t="shared" si="1"/>
        <v>15960</v>
      </c>
    </row>
    <row r="11" spans="1:8" ht="18.75" customHeight="1">
      <c r="A11" s="257" t="s">
        <v>122</v>
      </c>
      <c r="B11" s="223">
        <v>45468</v>
      </c>
      <c r="C11" s="224" t="s">
        <v>124</v>
      </c>
      <c r="D11" s="225">
        <v>11</v>
      </c>
      <c r="E11" s="226">
        <v>400</v>
      </c>
      <c r="F11" s="226">
        <f t="shared" si="0"/>
        <v>411</v>
      </c>
      <c r="G11" s="227">
        <v>177</v>
      </c>
      <c r="H11" s="261">
        <f t="shared" si="1"/>
        <v>72747</v>
      </c>
    </row>
    <row r="12" spans="1:8" ht="18.75" customHeight="1">
      <c r="A12" s="257" t="s">
        <v>125</v>
      </c>
      <c r="B12" s="223">
        <v>43411</v>
      </c>
      <c r="C12" s="229" t="s">
        <v>126</v>
      </c>
      <c r="D12" s="225">
        <v>0</v>
      </c>
      <c r="E12" s="226">
        <v>91</v>
      </c>
      <c r="F12" s="226">
        <f t="shared" si="0"/>
        <v>91</v>
      </c>
      <c r="G12" s="230">
        <v>5.25</v>
      </c>
      <c r="H12" s="261">
        <f t="shared" si="1"/>
        <v>477.75</v>
      </c>
    </row>
    <row r="13" spans="1:8" ht="18.75" customHeight="1">
      <c r="A13" s="257" t="s">
        <v>125</v>
      </c>
      <c r="B13" s="223">
        <v>44825</v>
      </c>
      <c r="C13" s="224" t="s">
        <v>127</v>
      </c>
      <c r="D13" s="225">
        <v>0</v>
      </c>
      <c r="E13" s="226">
        <v>87</v>
      </c>
      <c r="F13" s="226">
        <f t="shared" si="0"/>
        <v>87</v>
      </c>
      <c r="G13" s="228">
        <v>17</v>
      </c>
      <c r="H13" s="261">
        <f t="shared" si="1"/>
        <v>1479</v>
      </c>
    </row>
    <row r="14" spans="1:8" ht="18.75" customHeight="1">
      <c r="A14" s="257" t="s">
        <v>128</v>
      </c>
      <c r="B14" s="223">
        <v>44833</v>
      </c>
      <c r="C14" s="231" t="s">
        <v>129</v>
      </c>
      <c r="D14" s="225">
        <v>0</v>
      </c>
      <c r="E14" s="226">
        <v>108</v>
      </c>
      <c r="F14" s="226">
        <f t="shared" si="0"/>
        <v>108</v>
      </c>
      <c r="G14" s="228">
        <v>105.93</v>
      </c>
      <c r="H14" s="261">
        <f t="shared" si="1"/>
        <v>11440.44</v>
      </c>
    </row>
    <row r="15" spans="1:8" ht="18.75" customHeight="1">
      <c r="A15" s="257" t="s">
        <v>130</v>
      </c>
      <c r="B15" s="223">
        <v>44945</v>
      </c>
      <c r="C15" s="231" t="s">
        <v>131</v>
      </c>
      <c r="D15" s="225">
        <v>68</v>
      </c>
      <c r="E15" s="226">
        <v>6</v>
      </c>
      <c r="F15" s="226">
        <f t="shared" si="0"/>
        <v>74</v>
      </c>
      <c r="G15" s="228">
        <v>775</v>
      </c>
      <c r="H15" s="261">
        <f t="shared" si="1"/>
        <v>57350</v>
      </c>
    </row>
    <row r="16" spans="1:8" ht="18.75" customHeight="1">
      <c r="A16" s="257" t="s">
        <v>132</v>
      </c>
      <c r="B16" s="223">
        <v>45132</v>
      </c>
      <c r="C16" s="229" t="s">
        <v>133</v>
      </c>
      <c r="D16" s="225">
        <v>96</v>
      </c>
      <c r="E16" s="226">
        <v>292</v>
      </c>
      <c r="F16" s="226">
        <f t="shared" si="0"/>
        <v>388</v>
      </c>
      <c r="G16" s="228">
        <v>798.65</v>
      </c>
      <c r="H16" s="261">
        <f t="shared" si="1"/>
        <v>309876.2</v>
      </c>
    </row>
    <row r="17" spans="1:8" ht="18.75" customHeight="1">
      <c r="A17" s="257" t="s">
        <v>134</v>
      </c>
      <c r="B17" s="223">
        <v>43099</v>
      </c>
      <c r="C17" s="229" t="s">
        <v>135</v>
      </c>
      <c r="D17" s="225">
        <v>263</v>
      </c>
      <c r="E17" s="226">
        <v>0</v>
      </c>
      <c r="F17" s="226">
        <f t="shared" si="0"/>
        <v>263</v>
      </c>
      <c r="G17" s="228">
        <v>105.39</v>
      </c>
      <c r="H17" s="261">
        <f t="shared" si="1"/>
        <v>27717.57</v>
      </c>
    </row>
    <row r="18" spans="1:8" ht="18.75" customHeight="1">
      <c r="A18" s="257" t="s">
        <v>136</v>
      </c>
      <c r="B18" s="223" t="s">
        <v>137</v>
      </c>
      <c r="C18" s="229" t="s">
        <v>138</v>
      </c>
      <c r="D18" s="225">
        <v>0</v>
      </c>
      <c r="E18" s="226">
        <v>300</v>
      </c>
      <c r="F18" s="226">
        <v>300</v>
      </c>
      <c r="G18" s="228">
        <v>826</v>
      </c>
      <c r="H18" s="261">
        <f>F18*G18</f>
        <v>247800</v>
      </c>
    </row>
    <row r="19" spans="1:8" ht="18.75" customHeight="1">
      <c r="A19" s="257" t="s">
        <v>134</v>
      </c>
      <c r="B19" s="223">
        <v>45114</v>
      </c>
      <c r="C19" s="229" t="s">
        <v>139</v>
      </c>
      <c r="D19" s="225">
        <v>0</v>
      </c>
      <c r="E19" s="226">
        <v>424</v>
      </c>
      <c r="F19" s="226">
        <v>424</v>
      </c>
      <c r="G19" s="228">
        <v>348.9</v>
      </c>
      <c r="H19" s="261">
        <f>F19*G19</f>
        <v>147933.59999999998</v>
      </c>
    </row>
    <row r="20" spans="1:8" ht="18.75" customHeight="1">
      <c r="A20" s="257" t="s">
        <v>140</v>
      </c>
      <c r="B20" s="223">
        <v>44839</v>
      </c>
      <c r="C20" s="224" t="s">
        <v>141</v>
      </c>
      <c r="D20" s="225">
        <v>0</v>
      </c>
      <c r="E20" s="226">
        <v>1.75</v>
      </c>
      <c r="F20" s="226">
        <f t="shared" si="0"/>
        <v>1.75</v>
      </c>
      <c r="G20" s="228">
        <v>2985</v>
      </c>
      <c r="H20" s="261">
        <f t="shared" si="1"/>
        <v>5223.75</v>
      </c>
    </row>
    <row r="21" spans="1:8" ht="18.75" customHeight="1">
      <c r="A21" s="257" t="s">
        <v>142</v>
      </c>
      <c r="B21" s="223">
        <v>43411</v>
      </c>
      <c r="C21" s="229" t="s">
        <v>143</v>
      </c>
      <c r="D21" s="225">
        <v>20</v>
      </c>
      <c r="E21" s="226">
        <v>0</v>
      </c>
      <c r="F21" s="226">
        <f t="shared" si="0"/>
        <v>20</v>
      </c>
      <c r="G21" s="228">
        <v>334</v>
      </c>
      <c r="H21" s="261">
        <f t="shared" si="1"/>
        <v>6680</v>
      </c>
    </row>
    <row r="22" spans="1:8" ht="18.75" customHeight="1">
      <c r="A22" s="257" t="s">
        <v>144</v>
      </c>
      <c r="B22" s="223">
        <v>45503</v>
      </c>
      <c r="C22" s="229" t="s">
        <v>145</v>
      </c>
      <c r="D22" s="225">
        <v>666</v>
      </c>
      <c r="E22" s="226">
        <v>0</v>
      </c>
      <c r="F22" s="226">
        <f t="shared" si="0"/>
        <v>666</v>
      </c>
      <c r="G22" s="228">
        <v>119</v>
      </c>
      <c r="H22" s="261">
        <f t="shared" si="1"/>
        <v>79254</v>
      </c>
    </row>
    <row r="23" spans="1:8" ht="18.75" customHeight="1">
      <c r="A23" s="257" t="s">
        <v>146</v>
      </c>
      <c r="B23" s="223">
        <v>45358</v>
      </c>
      <c r="C23" s="232" t="s">
        <v>147</v>
      </c>
      <c r="D23" s="225">
        <v>1</v>
      </c>
      <c r="E23" s="226">
        <v>0</v>
      </c>
      <c r="F23" s="226">
        <f t="shared" si="0"/>
        <v>1</v>
      </c>
      <c r="G23" s="230">
        <v>267.31</v>
      </c>
      <c r="H23" s="261">
        <f>+F23*G23</f>
        <v>267.31</v>
      </c>
    </row>
    <row r="24" spans="1:8" ht="18.75" customHeight="1">
      <c r="A24" s="257" t="s">
        <v>148</v>
      </c>
      <c r="B24" s="223">
        <v>43511</v>
      </c>
      <c r="C24" s="231" t="s">
        <v>149</v>
      </c>
      <c r="D24" s="225">
        <v>1</v>
      </c>
      <c r="E24" s="226">
        <v>0</v>
      </c>
      <c r="F24" s="226">
        <f t="shared" si="0"/>
        <v>1</v>
      </c>
      <c r="G24" s="228">
        <v>1495</v>
      </c>
      <c r="H24" s="261">
        <f t="shared" ref="H24:H48" si="2">F24*G24</f>
        <v>1495</v>
      </c>
    </row>
    <row r="25" spans="1:8" ht="18.75" customHeight="1">
      <c r="A25" s="257" t="s">
        <v>148</v>
      </c>
      <c r="B25" s="223">
        <v>43511</v>
      </c>
      <c r="C25" s="231" t="s">
        <v>150</v>
      </c>
      <c r="D25" s="225">
        <v>1</v>
      </c>
      <c r="E25" s="226">
        <v>0</v>
      </c>
      <c r="F25" s="226">
        <f t="shared" si="0"/>
        <v>1</v>
      </c>
      <c r="G25" s="228">
        <v>336.02</v>
      </c>
      <c r="H25" s="261">
        <f t="shared" si="2"/>
        <v>336.02</v>
      </c>
    </row>
    <row r="26" spans="1:8" ht="18.75" customHeight="1">
      <c r="A26" s="257" t="s">
        <v>148</v>
      </c>
      <c r="B26" s="223">
        <v>43511</v>
      </c>
      <c r="C26" s="231" t="s">
        <v>151</v>
      </c>
      <c r="D26" s="225">
        <v>3</v>
      </c>
      <c r="E26" s="226">
        <v>0</v>
      </c>
      <c r="F26" s="226">
        <f t="shared" si="0"/>
        <v>3</v>
      </c>
      <c r="G26" s="228">
        <v>395</v>
      </c>
      <c r="H26" s="261">
        <f t="shared" si="2"/>
        <v>1185</v>
      </c>
    </row>
    <row r="27" spans="1:8" ht="18.75" customHeight="1">
      <c r="A27" s="257" t="s">
        <v>152</v>
      </c>
      <c r="B27" s="223">
        <v>44839</v>
      </c>
      <c r="C27" s="231" t="s">
        <v>153</v>
      </c>
      <c r="D27" s="225">
        <v>0</v>
      </c>
      <c r="E27" s="226">
        <v>88</v>
      </c>
      <c r="F27" s="226">
        <f t="shared" si="0"/>
        <v>88</v>
      </c>
      <c r="G27" s="228">
        <v>50</v>
      </c>
      <c r="H27" s="261">
        <f t="shared" si="2"/>
        <v>4400</v>
      </c>
    </row>
    <row r="28" spans="1:8" ht="18.75" customHeight="1">
      <c r="A28" s="257" t="s">
        <v>79</v>
      </c>
      <c r="B28" s="223">
        <v>45006</v>
      </c>
      <c r="C28" s="229" t="s">
        <v>154</v>
      </c>
      <c r="D28" s="225">
        <v>0</v>
      </c>
      <c r="E28" s="226">
        <v>0</v>
      </c>
      <c r="F28" s="226">
        <f t="shared" si="0"/>
        <v>0</v>
      </c>
      <c r="G28" s="228">
        <v>370.34</v>
      </c>
      <c r="H28" s="261">
        <f t="shared" si="2"/>
        <v>0</v>
      </c>
    </row>
    <row r="29" spans="1:8" ht="18.75" customHeight="1">
      <c r="A29" s="257" t="s">
        <v>155</v>
      </c>
      <c r="B29" s="223">
        <v>43803</v>
      </c>
      <c r="C29" s="229" t="s">
        <v>156</v>
      </c>
      <c r="D29" s="225">
        <v>10</v>
      </c>
      <c r="E29" s="226">
        <v>0</v>
      </c>
      <c r="F29" s="226">
        <v>10</v>
      </c>
      <c r="G29" s="228">
        <v>3530</v>
      </c>
      <c r="H29" s="261"/>
    </row>
    <row r="30" spans="1:8" ht="18.75" customHeight="1">
      <c r="A30" s="257" t="s">
        <v>157</v>
      </c>
      <c r="B30" s="223" t="s">
        <v>158</v>
      </c>
      <c r="C30" s="229" t="s">
        <v>159</v>
      </c>
      <c r="D30" s="225">
        <v>121</v>
      </c>
      <c r="E30" s="226">
        <v>0</v>
      </c>
      <c r="F30" s="226">
        <f t="shared" si="0"/>
        <v>121</v>
      </c>
      <c r="G30" s="233">
        <v>135</v>
      </c>
      <c r="H30" s="261">
        <f t="shared" si="2"/>
        <v>16335</v>
      </c>
    </row>
    <row r="31" spans="1:8" ht="18.75" customHeight="1">
      <c r="A31" s="257" t="s">
        <v>160</v>
      </c>
      <c r="B31" s="223">
        <v>45120</v>
      </c>
      <c r="C31" s="229" t="s">
        <v>161</v>
      </c>
      <c r="D31" s="225">
        <v>0</v>
      </c>
      <c r="E31" s="226">
        <v>168</v>
      </c>
      <c r="F31" s="226">
        <f t="shared" si="0"/>
        <v>168</v>
      </c>
      <c r="G31" s="228">
        <v>38</v>
      </c>
      <c r="H31" s="261">
        <f t="shared" si="2"/>
        <v>6384</v>
      </c>
    </row>
    <row r="32" spans="1:8" ht="18.75" customHeight="1">
      <c r="A32" s="257" t="s">
        <v>162</v>
      </c>
      <c r="B32" s="223" t="s">
        <v>163</v>
      </c>
      <c r="C32" s="231" t="s">
        <v>164</v>
      </c>
      <c r="D32" s="225">
        <v>1179</v>
      </c>
      <c r="E32" s="226">
        <v>0</v>
      </c>
      <c r="F32" s="226">
        <f t="shared" si="0"/>
        <v>1179</v>
      </c>
      <c r="G32" s="228">
        <v>230.6</v>
      </c>
      <c r="H32" s="261">
        <f t="shared" si="2"/>
        <v>271877.39999999997</v>
      </c>
    </row>
    <row r="33" spans="1:8" ht="18.75" customHeight="1">
      <c r="A33" s="257" t="s">
        <v>165</v>
      </c>
      <c r="B33" s="223">
        <v>44825</v>
      </c>
      <c r="C33" s="224" t="s">
        <v>166</v>
      </c>
      <c r="D33" s="225">
        <v>0</v>
      </c>
      <c r="E33" s="226">
        <v>1</v>
      </c>
      <c r="F33" s="226">
        <f t="shared" si="0"/>
        <v>1</v>
      </c>
      <c r="G33" s="228">
        <v>589</v>
      </c>
      <c r="H33" s="261">
        <f t="shared" si="2"/>
        <v>589</v>
      </c>
    </row>
    <row r="34" spans="1:8" ht="18.75" customHeight="1">
      <c r="A34" s="257" t="s">
        <v>167</v>
      </c>
      <c r="B34" s="223">
        <v>44825</v>
      </c>
      <c r="C34" s="224" t="s">
        <v>168</v>
      </c>
      <c r="D34" s="225">
        <v>0</v>
      </c>
      <c r="E34" s="226">
        <v>33</v>
      </c>
      <c r="F34" s="226">
        <f t="shared" si="0"/>
        <v>33</v>
      </c>
      <c r="G34" s="228">
        <v>118.64</v>
      </c>
      <c r="H34" s="261">
        <f t="shared" si="2"/>
        <v>3915.12</v>
      </c>
    </row>
    <row r="35" spans="1:8" ht="18.75" customHeight="1">
      <c r="A35" s="257" t="s">
        <v>167</v>
      </c>
      <c r="B35" s="223">
        <v>43411</v>
      </c>
      <c r="C35" s="229" t="s">
        <v>169</v>
      </c>
      <c r="D35" s="225">
        <v>9</v>
      </c>
      <c r="E35" s="226">
        <v>0</v>
      </c>
      <c r="F35" s="226">
        <f t="shared" si="0"/>
        <v>9</v>
      </c>
      <c r="G35" s="228">
        <v>118.64</v>
      </c>
      <c r="H35" s="261">
        <f t="shared" si="2"/>
        <v>1067.76</v>
      </c>
    </row>
    <row r="36" spans="1:8" ht="18.75" customHeight="1">
      <c r="A36" s="257" t="s">
        <v>170</v>
      </c>
      <c r="B36" s="223">
        <v>43099</v>
      </c>
      <c r="C36" s="229" t="s">
        <v>171</v>
      </c>
      <c r="D36" s="225">
        <v>13</v>
      </c>
      <c r="E36" s="226">
        <v>0</v>
      </c>
      <c r="F36" s="226">
        <f t="shared" si="0"/>
        <v>13</v>
      </c>
      <c r="G36" s="228">
        <v>35.99</v>
      </c>
      <c r="H36" s="261">
        <f t="shared" si="2"/>
        <v>467.87</v>
      </c>
    </row>
    <row r="37" spans="1:8" ht="18.75" customHeight="1">
      <c r="A37" s="257" t="s">
        <v>172</v>
      </c>
      <c r="B37" s="223" t="s">
        <v>173</v>
      </c>
      <c r="C37" s="232" t="s">
        <v>174</v>
      </c>
      <c r="D37" s="225">
        <v>0</v>
      </c>
      <c r="E37" s="226">
        <v>15</v>
      </c>
      <c r="F37" s="226">
        <f t="shared" si="0"/>
        <v>15</v>
      </c>
      <c r="G37" s="230">
        <v>76.709999999999994</v>
      </c>
      <c r="H37" s="261">
        <f t="shared" si="2"/>
        <v>1150.6499999999999</v>
      </c>
    </row>
    <row r="38" spans="1:8" ht="18.75" customHeight="1">
      <c r="A38" s="257" t="s">
        <v>175</v>
      </c>
      <c r="B38" s="223">
        <v>45132</v>
      </c>
      <c r="C38" s="229" t="s">
        <v>176</v>
      </c>
      <c r="D38" s="225">
        <v>13</v>
      </c>
      <c r="E38" s="226">
        <v>10</v>
      </c>
      <c r="F38" s="226">
        <f t="shared" si="0"/>
        <v>23</v>
      </c>
      <c r="G38" s="228">
        <v>11210</v>
      </c>
      <c r="H38" s="261">
        <f t="shared" si="2"/>
        <v>257830</v>
      </c>
    </row>
    <row r="39" spans="1:8" ht="18.75" customHeight="1">
      <c r="A39" s="257" t="s">
        <v>177</v>
      </c>
      <c r="B39" s="223">
        <v>43411</v>
      </c>
      <c r="C39" s="229" t="s">
        <v>178</v>
      </c>
      <c r="D39" s="225">
        <v>3</v>
      </c>
      <c r="E39" s="226">
        <v>0</v>
      </c>
      <c r="F39" s="226">
        <f t="shared" si="0"/>
        <v>3</v>
      </c>
      <c r="G39" s="228">
        <v>300.85000000000002</v>
      </c>
      <c r="H39" s="261">
        <f t="shared" si="2"/>
        <v>902.55000000000007</v>
      </c>
    </row>
    <row r="40" spans="1:8" ht="18.75" customHeight="1">
      <c r="A40" s="257" t="s">
        <v>179</v>
      </c>
      <c r="B40" s="223">
        <v>44825</v>
      </c>
      <c r="C40" s="231" t="s">
        <v>180</v>
      </c>
      <c r="D40" s="225">
        <v>0</v>
      </c>
      <c r="E40" s="226">
        <v>94</v>
      </c>
      <c r="F40" s="226">
        <f t="shared" si="0"/>
        <v>94</v>
      </c>
      <c r="G40" s="228">
        <v>52</v>
      </c>
      <c r="H40" s="261">
        <f t="shared" si="2"/>
        <v>4888</v>
      </c>
    </row>
    <row r="41" spans="1:8" ht="18.75" customHeight="1">
      <c r="A41" s="257" t="s">
        <v>179</v>
      </c>
      <c r="B41" s="223">
        <v>44825</v>
      </c>
      <c r="C41" s="231" t="s">
        <v>181</v>
      </c>
      <c r="D41" s="225">
        <v>0</v>
      </c>
      <c r="E41" s="226">
        <v>97</v>
      </c>
      <c r="F41" s="226">
        <f t="shared" si="0"/>
        <v>97</v>
      </c>
      <c r="G41" s="228">
        <v>76</v>
      </c>
      <c r="H41" s="261">
        <f t="shared" si="2"/>
        <v>7372</v>
      </c>
    </row>
    <row r="42" spans="1:8" ht="18.75" customHeight="1">
      <c r="A42" s="257" t="s">
        <v>182</v>
      </c>
      <c r="B42" s="223">
        <v>45114</v>
      </c>
      <c r="C42" s="231" t="s">
        <v>183</v>
      </c>
      <c r="D42" s="225">
        <v>6</v>
      </c>
      <c r="E42" s="226">
        <v>282</v>
      </c>
      <c r="F42" s="226">
        <f t="shared" si="0"/>
        <v>288</v>
      </c>
      <c r="G42" s="228">
        <v>52</v>
      </c>
      <c r="H42" s="261">
        <f t="shared" si="2"/>
        <v>14976</v>
      </c>
    </row>
    <row r="43" spans="1:8" ht="18.75" customHeight="1">
      <c r="A43" s="257" t="s">
        <v>184</v>
      </c>
      <c r="B43" s="223">
        <v>44825</v>
      </c>
      <c r="C43" s="229" t="s">
        <v>185</v>
      </c>
      <c r="D43" s="225">
        <v>0</v>
      </c>
      <c r="E43" s="226">
        <v>25</v>
      </c>
      <c r="F43" s="226">
        <f t="shared" si="0"/>
        <v>25</v>
      </c>
      <c r="G43" s="228">
        <v>22.88</v>
      </c>
      <c r="H43" s="261">
        <f t="shared" si="2"/>
        <v>572</v>
      </c>
    </row>
    <row r="44" spans="1:8" ht="18.75" customHeight="1">
      <c r="A44" s="257" t="s">
        <v>186</v>
      </c>
      <c r="B44" s="223">
        <v>43411</v>
      </c>
      <c r="C44" s="229" t="s">
        <v>187</v>
      </c>
      <c r="D44" s="225">
        <v>37</v>
      </c>
      <c r="E44" s="226">
        <v>0</v>
      </c>
      <c r="F44" s="226">
        <f t="shared" si="0"/>
        <v>37</v>
      </c>
      <c r="G44" s="228">
        <v>7</v>
      </c>
      <c r="H44" s="261">
        <f t="shared" si="2"/>
        <v>259</v>
      </c>
    </row>
    <row r="45" spans="1:8" ht="18.75" customHeight="1">
      <c r="A45" s="257" t="s">
        <v>184</v>
      </c>
      <c r="B45" s="223">
        <v>44825</v>
      </c>
      <c r="C45" s="229" t="s">
        <v>188</v>
      </c>
      <c r="D45" s="225">
        <v>0</v>
      </c>
      <c r="E45" s="226">
        <v>292</v>
      </c>
      <c r="F45" s="226">
        <f t="shared" si="0"/>
        <v>292</v>
      </c>
      <c r="G45" s="228">
        <v>12.71</v>
      </c>
      <c r="H45" s="261">
        <f t="shared" si="2"/>
        <v>3711.32</v>
      </c>
    </row>
    <row r="46" spans="1:8" ht="18.75" customHeight="1">
      <c r="A46" s="257" t="s">
        <v>189</v>
      </c>
      <c r="B46" s="223">
        <v>45110</v>
      </c>
      <c r="C46" s="229" t="s">
        <v>190</v>
      </c>
      <c r="D46" s="225">
        <v>64</v>
      </c>
      <c r="E46" s="226">
        <v>0</v>
      </c>
      <c r="F46" s="226">
        <f t="shared" si="0"/>
        <v>64</v>
      </c>
      <c r="G46" s="228">
        <v>158.9</v>
      </c>
      <c r="H46" s="261">
        <f t="shared" si="2"/>
        <v>10169.6</v>
      </c>
    </row>
    <row r="47" spans="1:8" ht="18.75" customHeight="1">
      <c r="A47" s="257" t="s">
        <v>189</v>
      </c>
      <c r="B47" s="223">
        <v>45112</v>
      </c>
      <c r="C47" s="232" t="s">
        <v>191</v>
      </c>
      <c r="D47" s="225">
        <v>0</v>
      </c>
      <c r="E47" s="226">
        <v>0</v>
      </c>
      <c r="F47" s="226">
        <f t="shared" si="0"/>
        <v>0</v>
      </c>
      <c r="G47" s="228">
        <v>86.02</v>
      </c>
      <c r="H47" s="261">
        <f t="shared" si="2"/>
        <v>0</v>
      </c>
    </row>
    <row r="48" spans="1:8" ht="18.75" customHeight="1">
      <c r="A48" s="257" t="s">
        <v>189</v>
      </c>
      <c r="B48" s="223">
        <v>45112</v>
      </c>
      <c r="C48" s="229" t="s">
        <v>192</v>
      </c>
      <c r="D48" s="239">
        <v>289</v>
      </c>
      <c r="E48" s="226">
        <v>0</v>
      </c>
      <c r="F48" s="226">
        <f t="shared" si="0"/>
        <v>289</v>
      </c>
      <c r="G48" s="228">
        <v>199.07</v>
      </c>
      <c r="H48" s="261">
        <f t="shared" si="2"/>
        <v>57531.229999999996</v>
      </c>
    </row>
    <row r="49" spans="1:8" ht="18.75" customHeight="1">
      <c r="A49" s="257" t="s">
        <v>189</v>
      </c>
      <c r="B49" s="223" t="s">
        <v>193</v>
      </c>
      <c r="C49" s="232" t="s">
        <v>194</v>
      </c>
      <c r="D49" s="225">
        <v>25</v>
      </c>
      <c r="E49" s="226">
        <v>0</v>
      </c>
      <c r="F49" s="226">
        <f t="shared" si="0"/>
        <v>25</v>
      </c>
      <c r="G49" s="230">
        <v>342.2</v>
      </c>
      <c r="H49" s="261">
        <f>+F49*G49</f>
        <v>8555</v>
      </c>
    </row>
    <row r="50" spans="1:8" ht="18.75" customHeight="1">
      <c r="A50" s="257" t="s">
        <v>195</v>
      </c>
      <c r="B50" s="223">
        <v>44825</v>
      </c>
      <c r="C50" s="229" t="s">
        <v>196</v>
      </c>
      <c r="D50" s="225">
        <v>0</v>
      </c>
      <c r="E50" s="226">
        <v>60</v>
      </c>
      <c r="F50" s="226">
        <f t="shared" si="0"/>
        <v>60</v>
      </c>
      <c r="G50" s="228">
        <v>30</v>
      </c>
      <c r="H50" s="261">
        <f t="shared" ref="H50:H84" si="3">F50*G50</f>
        <v>1800</v>
      </c>
    </row>
    <row r="51" spans="1:8" ht="18.75" customHeight="1">
      <c r="A51" s="257" t="s">
        <v>195</v>
      </c>
      <c r="B51" s="223">
        <v>44825</v>
      </c>
      <c r="C51" s="231" t="s">
        <v>197</v>
      </c>
      <c r="D51" s="225">
        <v>0</v>
      </c>
      <c r="E51" s="226">
        <v>55</v>
      </c>
      <c r="F51" s="226">
        <f t="shared" si="0"/>
        <v>55</v>
      </c>
      <c r="G51" s="228">
        <v>8.6999999999999993</v>
      </c>
      <c r="H51" s="261">
        <f t="shared" si="3"/>
        <v>478.49999999999994</v>
      </c>
    </row>
    <row r="52" spans="1:8" ht="18.75" customHeight="1">
      <c r="A52" s="257" t="s">
        <v>198</v>
      </c>
      <c r="B52" s="223">
        <v>45266</v>
      </c>
      <c r="C52" s="231" t="s">
        <v>199</v>
      </c>
      <c r="D52" s="225">
        <v>0</v>
      </c>
      <c r="E52" s="226">
        <v>20</v>
      </c>
      <c r="F52" s="226">
        <f t="shared" si="0"/>
        <v>20</v>
      </c>
      <c r="G52" s="230">
        <v>76.7</v>
      </c>
      <c r="H52" s="261">
        <f t="shared" si="3"/>
        <v>1534</v>
      </c>
    </row>
    <row r="53" spans="1:8" ht="18.75" customHeight="1">
      <c r="A53" s="257" t="s">
        <v>200</v>
      </c>
      <c r="B53" s="223">
        <v>45266</v>
      </c>
      <c r="C53" s="231" t="s">
        <v>201</v>
      </c>
      <c r="D53" s="239">
        <v>5</v>
      </c>
      <c r="E53" s="226">
        <v>0</v>
      </c>
      <c r="F53" s="226">
        <f t="shared" si="0"/>
        <v>5</v>
      </c>
      <c r="G53" s="230">
        <v>942.01</v>
      </c>
      <c r="H53" s="261">
        <f t="shared" si="3"/>
        <v>4710.05</v>
      </c>
    </row>
    <row r="54" spans="1:8" ht="18.75" customHeight="1">
      <c r="A54" s="257" t="s">
        <v>202</v>
      </c>
      <c r="B54" s="223">
        <v>45408</v>
      </c>
      <c r="C54" s="235" t="s">
        <v>203</v>
      </c>
      <c r="D54" s="236">
        <v>0</v>
      </c>
      <c r="E54" s="226">
        <v>0</v>
      </c>
      <c r="F54" s="226">
        <f t="shared" si="0"/>
        <v>0</v>
      </c>
      <c r="G54" s="230">
        <v>2232.0057999999999</v>
      </c>
      <c r="H54" s="261">
        <f t="shared" si="3"/>
        <v>0</v>
      </c>
    </row>
    <row r="55" spans="1:8" ht="18.75" customHeight="1">
      <c r="A55" s="257" t="s">
        <v>204</v>
      </c>
      <c r="B55" s="223">
        <v>44949</v>
      </c>
      <c r="C55" s="235" t="s">
        <v>205</v>
      </c>
      <c r="D55" s="236">
        <v>13</v>
      </c>
      <c r="E55" s="226">
        <v>0</v>
      </c>
      <c r="F55" s="226">
        <f t="shared" si="0"/>
        <v>13</v>
      </c>
      <c r="G55" s="228">
        <v>1900.42</v>
      </c>
      <c r="H55" s="261">
        <f t="shared" si="3"/>
        <v>24705.46</v>
      </c>
    </row>
    <row r="56" spans="1:8" ht="18.75" customHeight="1">
      <c r="A56" s="257" t="s">
        <v>206</v>
      </c>
      <c r="B56" s="223">
        <v>43099</v>
      </c>
      <c r="C56" s="231" t="s">
        <v>207</v>
      </c>
      <c r="D56" s="225">
        <v>3</v>
      </c>
      <c r="E56" s="226">
        <v>0</v>
      </c>
      <c r="F56" s="226">
        <f t="shared" si="0"/>
        <v>3</v>
      </c>
      <c r="G56" s="228">
        <v>110</v>
      </c>
      <c r="H56" s="261">
        <f t="shared" si="3"/>
        <v>330</v>
      </c>
    </row>
    <row r="57" spans="1:8" ht="18.75" customHeight="1">
      <c r="A57" s="257" t="s">
        <v>206</v>
      </c>
      <c r="B57" s="223">
        <v>43099</v>
      </c>
      <c r="C57" s="231" t="s">
        <v>208</v>
      </c>
      <c r="D57" s="225">
        <v>1</v>
      </c>
      <c r="E57" s="226">
        <v>278</v>
      </c>
      <c r="F57" s="226">
        <f t="shared" si="0"/>
        <v>279</v>
      </c>
      <c r="G57" s="228">
        <v>126</v>
      </c>
      <c r="H57" s="261">
        <f t="shared" si="3"/>
        <v>35154</v>
      </c>
    </row>
    <row r="58" spans="1:8" ht="18.75" customHeight="1">
      <c r="A58" s="257" t="s">
        <v>204</v>
      </c>
      <c r="B58" s="223">
        <v>45469</v>
      </c>
      <c r="C58" s="237" t="s">
        <v>209</v>
      </c>
      <c r="D58" s="236">
        <v>116</v>
      </c>
      <c r="E58" s="226">
        <v>0</v>
      </c>
      <c r="F58" s="226">
        <f t="shared" si="0"/>
        <v>116</v>
      </c>
      <c r="G58" s="228">
        <v>56.805199999999999</v>
      </c>
      <c r="H58" s="261">
        <f t="shared" si="3"/>
        <v>6589.4031999999997</v>
      </c>
    </row>
    <row r="59" spans="1:8" ht="18.75" customHeight="1">
      <c r="A59" s="257" t="s">
        <v>204</v>
      </c>
      <c r="B59" s="223">
        <v>43605</v>
      </c>
      <c r="C59" s="237" t="s">
        <v>210</v>
      </c>
      <c r="D59" s="236">
        <v>0</v>
      </c>
      <c r="E59" s="226">
        <v>0</v>
      </c>
      <c r="F59" s="226">
        <f t="shared" si="0"/>
        <v>0</v>
      </c>
      <c r="G59" s="228">
        <v>19.489999999999998</v>
      </c>
      <c r="H59" s="261">
        <f t="shared" si="3"/>
        <v>0</v>
      </c>
    </row>
    <row r="60" spans="1:8" ht="18.75" customHeight="1">
      <c r="A60" s="257" t="s">
        <v>211</v>
      </c>
      <c r="B60" s="223">
        <v>45469</v>
      </c>
      <c r="C60" s="237" t="s">
        <v>210</v>
      </c>
      <c r="D60" s="236">
        <v>54</v>
      </c>
      <c r="E60" s="226">
        <v>0</v>
      </c>
      <c r="F60" s="226">
        <v>54</v>
      </c>
      <c r="G60" s="228">
        <v>54.003189999999996</v>
      </c>
      <c r="H60" s="261">
        <f t="shared" si="3"/>
        <v>2916.1722599999998</v>
      </c>
    </row>
    <row r="61" spans="1:8" ht="18.75" customHeight="1">
      <c r="A61" s="257" t="s">
        <v>211</v>
      </c>
      <c r="B61" s="223">
        <v>45469</v>
      </c>
      <c r="C61" s="237" t="s">
        <v>212</v>
      </c>
      <c r="D61" s="236">
        <v>0</v>
      </c>
      <c r="E61" s="238">
        <v>150</v>
      </c>
      <c r="F61" s="226">
        <f t="shared" si="0"/>
        <v>150</v>
      </c>
      <c r="G61" s="228">
        <v>18.998000000000001</v>
      </c>
      <c r="H61" s="261">
        <f t="shared" si="3"/>
        <v>2849.7000000000003</v>
      </c>
    </row>
    <row r="62" spans="1:8" ht="18.75" customHeight="1">
      <c r="A62" s="257" t="s">
        <v>213</v>
      </c>
      <c r="B62" s="223">
        <v>45469</v>
      </c>
      <c r="C62" s="231" t="s">
        <v>214</v>
      </c>
      <c r="D62" s="225">
        <v>583</v>
      </c>
      <c r="E62" s="226">
        <v>2</v>
      </c>
      <c r="F62" s="226">
        <f t="shared" si="0"/>
        <v>585</v>
      </c>
      <c r="G62" s="228">
        <v>360.84</v>
      </c>
      <c r="H62" s="261">
        <f t="shared" si="3"/>
        <v>211091.4</v>
      </c>
    </row>
    <row r="63" spans="1:8" ht="18.75" customHeight="1">
      <c r="A63" s="257" t="s">
        <v>215</v>
      </c>
      <c r="B63" s="223">
        <v>44278</v>
      </c>
      <c r="C63" s="231" t="s">
        <v>216</v>
      </c>
      <c r="D63" s="225">
        <v>22</v>
      </c>
      <c r="E63" s="226">
        <v>0</v>
      </c>
      <c r="F63" s="226">
        <f t="shared" si="0"/>
        <v>22</v>
      </c>
      <c r="G63" s="228">
        <v>296.00290000000001</v>
      </c>
      <c r="H63" s="261">
        <f t="shared" si="3"/>
        <v>6512.0637999999999</v>
      </c>
    </row>
    <row r="64" spans="1:8" ht="18.75" customHeight="1">
      <c r="A64" s="257" t="s">
        <v>217</v>
      </c>
      <c r="B64" s="223">
        <v>44949</v>
      </c>
      <c r="C64" s="232" t="s">
        <v>218</v>
      </c>
      <c r="D64" s="225">
        <v>24</v>
      </c>
      <c r="E64" s="226">
        <v>0</v>
      </c>
      <c r="F64" s="226">
        <f t="shared" si="0"/>
        <v>24</v>
      </c>
      <c r="G64" s="228">
        <v>89.76</v>
      </c>
      <c r="H64" s="261">
        <f t="shared" si="3"/>
        <v>2154.2400000000002</v>
      </c>
    </row>
    <row r="65" spans="1:8" ht="18.75" customHeight="1">
      <c r="A65" s="257" t="s">
        <v>219</v>
      </c>
      <c r="B65" s="223">
        <v>44825</v>
      </c>
      <c r="C65" s="231" t="s">
        <v>220</v>
      </c>
      <c r="D65" s="225">
        <v>0</v>
      </c>
      <c r="E65" s="226">
        <v>128</v>
      </c>
      <c r="F65" s="226">
        <f t="shared" si="0"/>
        <v>128</v>
      </c>
      <c r="G65" s="228">
        <v>12.71</v>
      </c>
      <c r="H65" s="261">
        <f t="shared" si="3"/>
        <v>1626.88</v>
      </c>
    </row>
    <row r="66" spans="1:8" ht="18.75" customHeight="1">
      <c r="A66" s="257" t="s">
        <v>221</v>
      </c>
      <c r="B66" s="223">
        <v>45127</v>
      </c>
      <c r="C66" s="231" t="s">
        <v>222</v>
      </c>
      <c r="D66" s="225">
        <v>13</v>
      </c>
      <c r="E66" s="226">
        <v>270</v>
      </c>
      <c r="F66" s="226">
        <f t="shared" si="0"/>
        <v>283</v>
      </c>
      <c r="G66" s="228">
        <v>70.59</v>
      </c>
      <c r="H66" s="261">
        <f t="shared" si="3"/>
        <v>19976.97</v>
      </c>
    </row>
    <row r="67" spans="1:8" ht="18.75" customHeight="1">
      <c r="A67" s="257" t="s">
        <v>221</v>
      </c>
      <c r="B67" s="223" t="s">
        <v>173</v>
      </c>
      <c r="C67" s="232" t="s">
        <v>223</v>
      </c>
      <c r="D67" s="225">
        <v>0</v>
      </c>
      <c r="E67" s="226">
        <v>100</v>
      </c>
      <c r="F67" s="226">
        <f t="shared" si="0"/>
        <v>100</v>
      </c>
      <c r="G67" s="230">
        <v>491.67</v>
      </c>
      <c r="H67" s="261">
        <f t="shared" si="3"/>
        <v>49167</v>
      </c>
    </row>
    <row r="68" spans="1:8" ht="18.75" customHeight="1">
      <c r="A68" s="257" t="s">
        <v>224</v>
      </c>
      <c r="B68" s="223">
        <v>44897</v>
      </c>
      <c r="C68" s="232" t="s">
        <v>225</v>
      </c>
      <c r="D68" s="225">
        <v>1</v>
      </c>
      <c r="E68" s="226">
        <v>0</v>
      </c>
      <c r="F68" s="226">
        <f t="shared" si="0"/>
        <v>1</v>
      </c>
      <c r="G68" s="228">
        <v>1132.8</v>
      </c>
      <c r="H68" s="261">
        <f t="shared" si="3"/>
        <v>1132.8</v>
      </c>
    </row>
    <row r="69" spans="1:8" ht="18.75" customHeight="1">
      <c r="A69" s="257" t="s">
        <v>226</v>
      </c>
      <c r="B69" s="223">
        <v>44567</v>
      </c>
      <c r="C69" s="231" t="s">
        <v>227</v>
      </c>
      <c r="D69" s="225">
        <v>9</v>
      </c>
      <c r="E69" s="226">
        <v>0</v>
      </c>
      <c r="F69" s="226">
        <f t="shared" si="0"/>
        <v>9</v>
      </c>
      <c r="G69" s="228">
        <v>250</v>
      </c>
      <c r="H69" s="261">
        <f t="shared" si="3"/>
        <v>2250</v>
      </c>
    </row>
    <row r="70" spans="1:8" ht="18.75" customHeight="1">
      <c r="A70" s="257" t="s">
        <v>228</v>
      </c>
      <c r="B70" s="223">
        <v>45455</v>
      </c>
      <c r="C70" s="235" t="s">
        <v>229</v>
      </c>
      <c r="D70" s="239">
        <v>500</v>
      </c>
      <c r="E70" s="226">
        <v>0</v>
      </c>
      <c r="F70" s="226">
        <f t="shared" si="0"/>
        <v>500</v>
      </c>
      <c r="G70" s="228">
        <v>1779.8884</v>
      </c>
      <c r="H70" s="261">
        <f t="shared" si="3"/>
        <v>889944.20000000007</v>
      </c>
    </row>
    <row r="71" spans="1:8" ht="18.75" customHeight="1">
      <c r="A71" s="257" t="s">
        <v>230</v>
      </c>
      <c r="B71" s="223" t="s">
        <v>173</v>
      </c>
      <c r="C71" s="232" t="s">
        <v>231</v>
      </c>
      <c r="D71" s="225">
        <v>0</v>
      </c>
      <c r="E71" s="226">
        <v>40</v>
      </c>
      <c r="F71" s="226">
        <f t="shared" si="0"/>
        <v>40</v>
      </c>
      <c r="G71" s="230">
        <v>114.66</v>
      </c>
      <c r="H71" s="261">
        <f t="shared" si="3"/>
        <v>4586.3999999999996</v>
      </c>
    </row>
    <row r="72" spans="1:8" ht="18.75" customHeight="1">
      <c r="A72" s="257" t="s">
        <v>230</v>
      </c>
      <c r="B72" s="223">
        <v>43878</v>
      </c>
      <c r="C72" s="231" t="s">
        <v>232</v>
      </c>
      <c r="D72" s="225">
        <v>9</v>
      </c>
      <c r="E72" s="226">
        <v>0</v>
      </c>
      <c r="F72" s="226">
        <f t="shared" si="0"/>
        <v>9</v>
      </c>
      <c r="G72" s="228">
        <v>126.62</v>
      </c>
      <c r="H72" s="261">
        <f t="shared" si="3"/>
        <v>1139.58</v>
      </c>
    </row>
    <row r="73" spans="1:8" ht="18.75" customHeight="1">
      <c r="A73" s="257" t="s">
        <v>230</v>
      </c>
      <c r="B73" s="223">
        <v>45127</v>
      </c>
      <c r="C73" s="231" t="s">
        <v>233</v>
      </c>
      <c r="D73" s="225">
        <v>3</v>
      </c>
      <c r="E73" s="226">
        <v>4</v>
      </c>
      <c r="F73" s="226">
        <f t="shared" si="0"/>
        <v>7</v>
      </c>
      <c r="G73" s="228">
        <v>114.9</v>
      </c>
      <c r="H73" s="261">
        <f t="shared" si="3"/>
        <v>804.30000000000007</v>
      </c>
    </row>
    <row r="74" spans="1:8" ht="18.75" customHeight="1">
      <c r="A74" s="257" t="s">
        <v>234</v>
      </c>
      <c r="B74" s="223">
        <v>45127</v>
      </c>
      <c r="C74" s="231" t="s">
        <v>235</v>
      </c>
      <c r="D74" s="225">
        <v>4</v>
      </c>
      <c r="E74" s="226">
        <v>0</v>
      </c>
      <c r="F74" s="226">
        <f t="shared" si="0"/>
        <v>4</v>
      </c>
      <c r="G74" s="228">
        <v>65</v>
      </c>
      <c r="H74" s="261">
        <f t="shared" si="3"/>
        <v>260</v>
      </c>
    </row>
    <row r="75" spans="1:8" ht="18.75" customHeight="1">
      <c r="A75" s="257" t="s">
        <v>236</v>
      </c>
      <c r="B75" s="223">
        <v>43721</v>
      </c>
      <c r="C75" s="231" t="s">
        <v>237</v>
      </c>
      <c r="D75" s="225">
        <v>34</v>
      </c>
      <c r="E75" s="226">
        <v>0</v>
      </c>
      <c r="F75" s="226">
        <f t="shared" ref="F75:F111" si="4">D75+E75</f>
        <v>34</v>
      </c>
      <c r="G75" s="228">
        <v>675</v>
      </c>
      <c r="H75" s="261">
        <f t="shared" si="3"/>
        <v>22950</v>
      </c>
    </row>
    <row r="76" spans="1:8" ht="18.75" customHeight="1">
      <c r="A76" s="257" t="s">
        <v>238</v>
      </c>
      <c r="B76" s="223">
        <v>44825</v>
      </c>
      <c r="C76" s="229" t="s">
        <v>239</v>
      </c>
      <c r="D76" s="225">
        <v>0</v>
      </c>
      <c r="E76" s="226">
        <v>36</v>
      </c>
      <c r="F76" s="226">
        <f t="shared" si="4"/>
        <v>36</v>
      </c>
      <c r="G76" s="228">
        <v>90</v>
      </c>
      <c r="H76" s="261">
        <f t="shared" si="3"/>
        <v>3240</v>
      </c>
    </row>
    <row r="77" spans="1:8" ht="18.75" customHeight="1">
      <c r="A77" s="257" t="s">
        <v>240</v>
      </c>
      <c r="B77" s="223">
        <v>45469</v>
      </c>
      <c r="C77" s="229" t="s">
        <v>241</v>
      </c>
      <c r="D77" s="225">
        <v>4</v>
      </c>
      <c r="E77" s="226">
        <v>6</v>
      </c>
      <c r="F77" s="226">
        <f t="shared" si="4"/>
        <v>10</v>
      </c>
      <c r="G77" s="228">
        <v>312</v>
      </c>
      <c r="H77" s="261">
        <f t="shared" si="3"/>
        <v>3120</v>
      </c>
    </row>
    <row r="78" spans="1:8" ht="18.75" customHeight="1">
      <c r="A78" s="257" t="s">
        <v>238</v>
      </c>
      <c r="B78" s="223">
        <v>44825</v>
      </c>
      <c r="C78" s="229" t="s">
        <v>242</v>
      </c>
      <c r="D78" s="225">
        <v>2</v>
      </c>
      <c r="E78" s="226">
        <v>35</v>
      </c>
      <c r="F78" s="226">
        <f t="shared" si="4"/>
        <v>37</v>
      </c>
      <c r="G78" s="228">
        <v>25.42</v>
      </c>
      <c r="H78" s="261">
        <f t="shared" si="3"/>
        <v>940.54000000000008</v>
      </c>
    </row>
    <row r="79" spans="1:8" ht="18.75" customHeight="1">
      <c r="A79" s="257" t="s">
        <v>243</v>
      </c>
      <c r="B79" s="223" t="s">
        <v>173</v>
      </c>
      <c r="C79" s="232" t="s">
        <v>244</v>
      </c>
      <c r="D79" s="225">
        <v>22</v>
      </c>
      <c r="E79" s="226">
        <v>200</v>
      </c>
      <c r="F79" s="226">
        <f t="shared" si="4"/>
        <v>222</v>
      </c>
      <c r="G79" s="230">
        <v>5.31</v>
      </c>
      <c r="H79" s="261">
        <f t="shared" si="3"/>
        <v>1178.82</v>
      </c>
    </row>
    <row r="80" spans="1:8" ht="18.75" customHeight="1">
      <c r="A80" s="257" t="s">
        <v>245</v>
      </c>
      <c r="B80" s="223">
        <v>44406</v>
      </c>
      <c r="C80" s="229" t="s">
        <v>246</v>
      </c>
      <c r="D80" s="225">
        <v>40</v>
      </c>
      <c r="E80" s="226">
        <v>0</v>
      </c>
      <c r="F80" s="226">
        <f t="shared" si="4"/>
        <v>40</v>
      </c>
      <c r="G80" s="228">
        <v>188</v>
      </c>
      <c r="H80" s="261">
        <f t="shared" si="3"/>
        <v>7520</v>
      </c>
    </row>
    <row r="81" spans="1:8" ht="18.75" customHeight="1">
      <c r="A81" s="257" t="s">
        <v>247</v>
      </c>
      <c r="B81" s="223">
        <v>44833</v>
      </c>
      <c r="C81" s="229" t="s">
        <v>248</v>
      </c>
      <c r="D81" s="225">
        <v>0</v>
      </c>
      <c r="E81" s="226">
        <v>24</v>
      </c>
      <c r="F81" s="226">
        <f t="shared" si="4"/>
        <v>24</v>
      </c>
      <c r="G81" s="228">
        <v>60</v>
      </c>
      <c r="H81" s="261">
        <f t="shared" si="3"/>
        <v>1440</v>
      </c>
    </row>
    <row r="82" spans="1:8" ht="18.75" customHeight="1">
      <c r="A82" s="257" t="s">
        <v>249</v>
      </c>
      <c r="B82" s="223">
        <v>45077</v>
      </c>
      <c r="C82" s="229" t="s">
        <v>250</v>
      </c>
      <c r="D82" s="225">
        <v>11700</v>
      </c>
      <c r="E82" s="226">
        <v>46000</v>
      </c>
      <c r="F82" s="226">
        <f t="shared" si="4"/>
        <v>57700</v>
      </c>
      <c r="G82" s="228">
        <v>2.65</v>
      </c>
      <c r="H82" s="261">
        <f t="shared" si="3"/>
        <v>152905</v>
      </c>
    </row>
    <row r="83" spans="1:8" ht="18.75" customHeight="1">
      <c r="A83" s="257" t="s">
        <v>251</v>
      </c>
      <c r="B83" s="223">
        <v>45114</v>
      </c>
      <c r="C83" s="229" t="s">
        <v>252</v>
      </c>
      <c r="D83" s="225">
        <v>1760</v>
      </c>
      <c r="E83" s="226">
        <v>15600</v>
      </c>
      <c r="F83" s="226">
        <f t="shared" si="4"/>
        <v>17360</v>
      </c>
      <c r="G83" s="230">
        <v>3.63</v>
      </c>
      <c r="H83" s="261">
        <f t="shared" si="3"/>
        <v>63016.799999999996</v>
      </c>
    </row>
    <row r="84" spans="1:8" ht="18.75" customHeight="1">
      <c r="A84" s="257" t="s">
        <v>253</v>
      </c>
      <c r="B84" s="223">
        <v>45030</v>
      </c>
      <c r="C84" s="235" t="s">
        <v>254</v>
      </c>
      <c r="D84" s="236">
        <v>0</v>
      </c>
      <c r="E84" s="226">
        <v>0</v>
      </c>
      <c r="F84" s="226">
        <f t="shared" si="4"/>
        <v>0</v>
      </c>
      <c r="G84" s="228">
        <v>1112.74</v>
      </c>
      <c r="H84" s="261">
        <f t="shared" si="3"/>
        <v>0</v>
      </c>
    </row>
    <row r="85" spans="1:8" ht="18.75" customHeight="1">
      <c r="A85" s="257" t="s">
        <v>255</v>
      </c>
      <c r="B85" s="223">
        <v>45455</v>
      </c>
      <c r="C85" s="232" t="s">
        <v>256</v>
      </c>
      <c r="D85" s="225">
        <v>0</v>
      </c>
      <c r="E85" s="226">
        <v>0</v>
      </c>
      <c r="F85" s="226">
        <f t="shared" si="4"/>
        <v>0</v>
      </c>
      <c r="G85" s="230">
        <v>462.56</v>
      </c>
      <c r="H85" s="261">
        <f>+F85*G85</f>
        <v>0</v>
      </c>
    </row>
    <row r="86" spans="1:8" ht="18.75" customHeight="1">
      <c r="A86" s="257" t="s">
        <v>253</v>
      </c>
      <c r="B86" s="223">
        <v>45455</v>
      </c>
      <c r="C86" s="235" t="s">
        <v>257</v>
      </c>
      <c r="D86" s="236">
        <v>25</v>
      </c>
      <c r="E86" s="226">
        <v>0</v>
      </c>
      <c r="F86" s="226">
        <f t="shared" si="4"/>
        <v>25</v>
      </c>
      <c r="G86" s="228">
        <v>187.62</v>
      </c>
      <c r="H86" s="261">
        <f t="shared" ref="H86:H149" si="5">F86*G86</f>
        <v>4690.5</v>
      </c>
    </row>
    <row r="87" spans="1:8" ht="18.75" customHeight="1">
      <c r="A87" s="257" t="s">
        <v>255</v>
      </c>
      <c r="B87" s="223">
        <v>45455</v>
      </c>
      <c r="C87" s="235" t="s">
        <v>258</v>
      </c>
      <c r="D87" s="236">
        <v>0</v>
      </c>
      <c r="E87" s="226">
        <v>0</v>
      </c>
      <c r="F87" s="226">
        <f t="shared" si="4"/>
        <v>0</v>
      </c>
      <c r="G87" s="228">
        <v>465.80500000000001</v>
      </c>
      <c r="H87" s="261">
        <f t="shared" si="5"/>
        <v>0</v>
      </c>
    </row>
    <row r="88" spans="1:8" ht="18.75" customHeight="1">
      <c r="A88" s="257" t="s">
        <v>253</v>
      </c>
      <c r="B88" s="223">
        <v>45030</v>
      </c>
      <c r="C88" s="235" t="s">
        <v>259</v>
      </c>
      <c r="D88" s="236">
        <v>0</v>
      </c>
      <c r="E88" s="226">
        <v>0</v>
      </c>
      <c r="F88" s="226">
        <f t="shared" si="4"/>
        <v>0</v>
      </c>
      <c r="G88" s="228">
        <v>292.64</v>
      </c>
      <c r="H88" s="261">
        <f t="shared" si="5"/>
        <v>0</v>
      </c>
    </row>
    <row r="89" spans="1:8" ht="18.75" customHeight="1">
      <c r="A89" s="257" t="s">
        <v>260</v>
      </c>
      <c r="B89" s="223">
        <v>44945</v>
      </c>
      <c r="C89" s="231" t="s">
        <v>261</v>
      </c>
      <c r="D89" s="225">
        <v>7</v>
      </c>
      <c r="E89" s="226">
        <v>9</v>
      </c>
      <c r="F89" s="226">
        <f t="shared" si="4"/>
        <v>16</v>
      </c>
      <c r="G89" s="228">
        <v>395</v>
      </c>
      <c r="H89" s="261">
        <f t="shared" si="5"/>
        <v>6320</v>
      </c>
    </row>
    <row r="90" spans="1:8" ht="18.75" customHeight="1">
      <c r="A90" s="257" t="s">
        <v>262</v>
      </c>
      <c r="B90" s="223">
        <v>43100</v>
      </c>
      <c r="C90" s="231" t="s">
        <v>263</v>
      </c>
      <c r="D90" s="225">
        <v>2</v>
      </c>
      <c r="E90" s="226">
        <v>0</v>
      </c>
      <c r="F90" s="226">
        <f t="shared" si="4"/>
        <v>2</v>
      </c>
      <c r="G90" s="228">
        <v>153.4</v>
      </c>
      <c r="H90" s="261">
        <f t="shared" si="5"/>
        <v>306.8</v>
      </c>
    </row>
    <row r="91" spans="1:8" ht="18.75" customHeight="1">
      <c r="A91" s="257" t="s">
        <v>264</v>
      </c>
      <c r="B91" s="223">
        <v>44839</v>
      </c>
      <c r="C91" s="231" t="s">
        <v>265</v>
      </c>
      <c r="D91" s="225">
        <v>0</v>
      </c>
      <c r="E91" s="240">
        <v>2</v>
      </c>
      <c r="F91" s="226">
        <f t="shared" si="4"/>
        <v>2</v>
      </c>
      <c r="G91" s="228">
        <v>2336.4</v>
      </c>
      <c r="H91" s="261">
        <f t="shared" si="5"/>
        <v>4672.8</v>
      </c>
    </row>
    <row r="92" spans="1:8" ht="18.75" customHeight="1">
      <c r="A92" s="257" t="s">
        <v>266</v>
      </c>
      <c r="B92" s="223">
        <v>45455</v>
      </c>
      <c r="C92" s="241" t="s">
        <v>267</v>
      </c>
      <c r="D92" s="236">
        <v>11</v>
      </c>
      <c r="E92" s="226">
        <v>0</v>
      </c>
      <c r="F92" s="226">
        <f t="shared" si="4"/>
        <v>11</v>
      </c>
      <c r="G92" s="228">
        <v>885</v>
      </c>
      <c r="H92" s="261">
        <f t="shared" si="5"/>
        <v>9735</v>
      </c>
    </row>
    <row r="93" spans="1:8" ht="18.75" customHeight="1">
      <c r="A93" s="257" t="s">
        <v>268</v>
      </c>
      <c r="B93" s="223">
        <v>43099</v>
      </c>
      <c r="C93" s="229" t="s">
        <v>269</v>
      </c>
      <c r="D93" s="225">
        <v>28</v>
      </c>
      <c r="E93" s="226">
        <v>0</v>
      </c>
      <c r="F93" s="226">
        <f t="shared" si="4"/>
        <v>28</v>
      </c>
      <c r="G93" s="228">
        <v>198</v>
      </c>
      <c r="H93" s="261">
        <f t="shared" si="5"/>
        <v>5544</v>
      </c>
    </row>
    <row r="94" spans="1:8" ht="18.75" customHeight="1">
      <c r="A94" s="257" t="s">
        <v>268</v>
      </c>
      <c r="B94" s="223">
        <v>45455</v>
      </c>
      <c r="C94" s="229" t="s">
        <v>270</v>
      </c>
      <c r="D94" s="225">
        <v>44</v>
      </c>
      <c r="E94" s="226">
        <v>0</v>
      </c>
      <c r="F94" s="226">
        <f t="shared" si="4"/>
        <v>44</v>
      </c>
      <c r="G94" s="228">
        <v>69.62</v>
      </c>
      <c r="H94" s="261">
        <f t="shared" si="5"/>
        <v>3063.28</v>
      </c>
    </row>
    <row r="95" spans="1:8" ht="18.75" customHeight="1">
      <c r="A95" s="257" t="s">
        <v>268</v>
      </c>
      <c r="B95" s="223">
        <v>45120</v>
      </c>
      <c r="C95" s="235" t="s">
        <v>270</v>
      </c>
      <c r="D95" s="236">
        <v>168</v>
      </c>
      <c r="E95" s="238">
        <v>232</v>
      </c>
      <c r="F95" s="226">
        <f t="shared" si="4"/>
        <v>400</v>
      </c>
      <c r="G95" s="228">
        <v>50</v>
      </c>
      <c r="H95" s="261">
        <f t="shared" si="5"/>
        <v>20000</v>
      </c>
    </row>
    <row r="96" spans="1:8" ht="18.75" customHeight="1">
      <c r="A96" s="257" t="s">
        <v>271</v>
      </c>
      <c r="B96" s="223">
        <v>45120</v>
      </c>
      <c r="C96" s="229" t="s">
        <v>272</v>
      </c>
      <c r="D96" s="225">
        <v>45</v>
      </c>
      <c r="E96" s="226">
        <v>262</v>
      </c>
      <c r="F96" s="226">
        <f t="shared" si="4"/>
        <v>307</v>
      </c>
      <c r="G96" s="228">
        <v>90</v>
      </c>
      <c r="H96" s="261">
        <f t="shared" si="5"/>
        <v>27630</v>
      </c>
    </row>
    <row r="97" spans="1:8" ht="18.75" customHeight="1">
      <c r="A97" s="257" t="s">
        <v>271</v>
      </c>
      <c r="B97" s="223">
        <v>45127</v>
      </c>
      <c r="C97" s="229" t="s">
        <v>273</v>
      </c>
      <c r="D97" s="225">
        <v>5</v>
      </c>
      <c r="E97" s="226">
        <v>229</v>
      </c>
      <c r="F97" s="226">
        <f t="shared" si="4"/>
        <v>234</v>
      </c>
      <c r="G97" s="228">
        <v>83.9</v>
      </c>
      <c r="H97" s="261">
        <f t="shared" si="5"/>
        <v>19632.600000000002</v>
      </c>
    </row>
    <row r="98" spans="1:8" ht="18.75" customHeight="1">
      <c r="A98" s="257" t="s">
        <v>274</v>
      </c>
      <c r="B98" s="223">
        <v>43099</v>
      </c>
      <c r="C98" s="231" t="s">
        <v>275</v>
      </c>
      <c r="D98" s="225">
        <v>0</v>
      </c>
      <c r="E98" s="226">
        <v>69</v>
      </c>
      <c r="F98" s="226">
        <f t="shared" si="4"/>
        <v>69</v>
      </c>
      <c r="G98" s="228">
        <v>67</v>
      </c>
      <c r="H98" s="261">
        <f t="shared" si="5"/>
        <v>4623</v>
      </c>
    </row>
    <row r="99" spans="1:8" ht="18.75" customHeight="1">
      <c r="A99" s="257" t="s">
        <v>274</v>
      </c>
      <c r="B99" s="223">
        <v>45110</v>
      </c>
      <c r="C99" s="242" t="s">
        <v>276</v>
      </c>
      <c r="D99" s="236">
        <v>9</v>
      </c>
      <c r="E99" s="226">
        <v>0</v>
      </c>
      <c r="F99" s="226">
        <f t="shared" si="4"/>
        <v>9</v>
      </c>
      <c r="G99" s="228">
        <v>525.1</v>
      </c>
      <c r="H99" s="261">
        <f t="shared" si="5"/>
        <v>4725.9000000000005</v>
      </c>
    </row>
    <row r="100" spans="1:8" ht="18.75" customHeight="1">
      <c r="A100" s="257" t="s">
        <v>277</v>
      </c>
      <c r="B100" s="223">
        <v>45258</v>
      </c>
      <c r="C100" s="242" t="s">
        <v>278</v>
      </c>
      <c r="D100" s="236">
        <v>0</v>
      </c>
      <c r="E100" s="226">
        <v>0</v>
      </c>
      <c r="F100" s="226">
        <f t="shared" si="4"/>
        <v>0</v>
      </c>
      <c r="G100" s="230">
        <v>175.23</v>
      </c>
      <c r="H100" s="261">
        <f t="shared" si="5"/>
        <v>0</v>
      </c>
    </row>
    <row r="101" spans="1:8" ht="18.75" customHeight="1">
      <c r="A101" s="257" t="s">
        <v>279</v>
      </c>
      <c r="B101" s="223">
        <v>45127</v>
      </c>
      <c r="C101" s="229" t="s">
        <v>280</v>
      </c>
      <c r="D101" s="225">
        <v>0</v>
      </c>
      <c r="E101" s="226">
        <v>20</v>
      </c>
      <c r="F101" s="226">
        <f t="shared" si="4"/>
        <v>20</v>
      </c>
      <c r="G101" s="228">
        <v>169</v>
      </c>
      <c r="H101" s="261">
        <f t="shared" si="5"/>
        <v>3380</v>
      </c>
    </row>
    <row r="102" spans="1:8" ht="18.75" customHeight="1">
      <c r="A102" s="257" t="s">
        <v>281</v>
      </c>
      <c r="B102" s="223">
        <v>45120</v>
      </c>
      <c r="C102" s="229" t="s">
        <v>282</v>
      </c>
      <c r="D102" s="225">
        <v>3</v>
      </c>
      <c r="E102" s="226">
        <v>12</v>
      </c>
      <c r="F102" s="226">
        <f t="shared" si="4"/>
        <v>15</v>
      </c>
      <c r="G102" s="228">
        <v>110</v>
      </c>
      <c r="H102" s="261">
        <f t="shared" si="5"/>
        <v>1650</v>
      </c>
    </row>
    <row r="103" spans="1:8" ht="18.75" customHeight="1">
      <c r="A103" s="257" t="s">
        <v>279</v>
      </c>
      <c r="B103" s="223">
        <v>43099</v>
      </c>
      <c r="C103" s="229" t="s">
        <v>283</v>
      </c>
      <c r="D103" s="225">
        <v>1</v>
      </c>
      <c r="E103" s="226">
        <v>0</v>
      </c>
      <c r="F103" s="226">
        <f t="shared" si="4"/>
        <v>1</v>
      </c>
      <c r="G103" s="228">
        <v>585</v>
      </c>
      <c r="H103" s="261">
        <f t="shared" si="5"/>
        <v>585</v>
      </c>
    </row>
    <row r="104" spans="1:8" ht="18.75" customHeight="1">
      <c r="A104" s="257" t="s">
        <v>284</v>
      </c>
      <c r="B104" s="223">
        <v>44825</v>
      </c>
      <c r="C104" s="229" t="s">
        <v>285</v>
      </c>
      <c r="D104" s="225">
        <v>0</v>
      </c>
      <c r="E104" s="226">
        <v>58</v>
      </c>
      <c r="F104" s="226">
        <f t="shared" si="4"/>
        <v>58</v>
      </c>
      <c r="G104" s="228">
        <v>216.1</v>
      </c>
      <c r="H104" s="261">
        <f t="shared" si="5"/>
        <v>12533.8</v>
      </c>
    </row>
    <row r="105" spans="1:8" ht="18.75" customHeight="1">
      <c r="A105" s="257" t="s">
        <v>286</v>
      </c>
      <c r="B105" s="223">
        <v>43411</v>
      </c>
      <c r="C105" s="229" t="s">
        <v>287</v>
      </c>
      <c r="D105" s="225">
        <v>10</v>
      </c>
      <c r="E105" s="226">
        <v>0</v>
      </c>
      <c r="F105" s="226">
        <v>10</v>
      </c>
      <c r="G105" s="228">
        <v>376.65</v>
      </c>
      <c r="H105" s="261">
        <f t="shared" si="5"/>
        <v>3766.5</v>
      </c>
    </row>
    <row r="106" spans="1:8" ht="18.75" customHeight="1">
      <c r="A106" s="257" t="s">
        <v>286</v>
      </c>
      <c r="B106" s="223">
        <v>43411</v>
      </c>
      <c r="C106" s="229" t="s">
        <v>288</v>
      </c>
      <c r="D106" s="225">
        <v>0</v>
      </c>
      <c r="E106" s="226">
        <v>64</v>
      </c>
      <c r="F106" s="226">
        <f t="shared" si="4"/>
        <v>64</v>
      </c>
      <c r="G106" s="228">
        <v>376.65</v>
      </c>
      <c r="H106" s="261">
        <f t="shared" si="5"/>
        <v>24105.599999999999</v>
      </c>
    </row>
    <row r="107" spans="1:8" ht="18.75" customHeight="1">
      <c r="A107" s="257" t="s">
        <v>286</v>
      </c>
      <c r="B107" s="223">
        <v>43567</v>
      </c>
      <c r="C107" s="229" t="s">
        <v>289</v>
      </c>
      <c r="D107" s="225">
        <v>16</v>
      </c>
      <c r="E107" s="226">
        <v>0</v>
      </c>
      <c r="F107" s="226">
        <f t="shared" si="4"/>
        <v>16</v>
      </c>
      <c r="G107" s="228">
        <v>240</v>
      </c>
      <c r="H107" s="261">
        <f t="shared" si="5"/>
        <v>3840</v>
      </c>
    </row>
    <row r="108" spans="1:8" ht="18.75" customHeight="1">
      <c r="A108" s="257" t="s">
        <v>290</v>
      </c>
      <c r="B108" s="223">
        <v>43099</v>
      </c>
      <c r="C108" s="231" t="s">
        <v>291</v>
      </c>
      <c r="D108" s="225">
        <v>2</v>
      </c>
      <c r="E108" s="226">
        <v>0</v>
      </c>
      <c r="F108" s="226">
        <f t="shared" si="4"/>
        <v>2</v>
      </c>
      <c r="G108" s="228">
        <v>2500</v>
      </c>
      <c r="H108" s="261">
        <f t="shared" si="5"/>
        <v>5000</v>
      </c>
    </row>
    <row r="109" spans="1:8" ht="18.75" customHeight="1">
      <c r="A109" s="257" t="s">
        <v>292</v>
      </c>
      <c r="B109" s="223">
        <v>44825</v>
      </c>
      <c r="C109" s="229" t="s">
        <v>293</v>
      </c>
      <c r="D109" s="225">
        <v>0</v>
      </c>
      <c r="E109" s="226">
        <v>57</v>
      </c>
      <c r="F109" s="226">
        <f t="shared" si="4"/>
        <v>57</v>
      </c>
      <c r="G109" s="228">
        <v>200</v>
      </c>
      <c r="H109" s="261">
        <f t="shared" si="5"/>
        <v>11400</v>
      </c>
    </row>
    <row r="110" spans="1:8" ht="18.75" customHeight="1">
      <c r="A110" s="257" t="s">
        <v>294</v>
      </c>
      <c r="B110" s="223">
        <v>43411</v>
      </c>
      <c r="C110" s="231" t="s">
        <v>295</v>
      </c>
      <c r="D110" s="225">
        <v>10</v>
      </c>
      <c r="E110" s="226">
        <v>0</v>
      </c>
      <c r="F110" s="226">
        <f t="shared" si="4"/>
        <v>10</v>
      </c>
      <c r="G110" s="228">
        <v>310</v>
      </c>
      <c r="H110" s="261">
        <f t="shared" si="5"/>
        <v>3100</v>
      </c>
    </row>
    <row r="111" spans="1:8" ht="18.75" customHeight="1">
      <c r="A111" s="257" t="s">
        <v>296</v>
      </c>
      <c r="B111" s="223">
        <v>44825</v>
      </c>
      <c r="C111" s="231" t="s">
        <v>297</v>
      </c>
      <c r="D111" s="225">
        <v>0</v>
      </c>
      <c r="E111" s="226">
        <v>0</v>
      </c>
      <c r="F111" s="226">
        <f t="shared" si="4"/>
        <v>0</v>
      </c>
      <c r="G111" s="228">
        <v>342</v>
      </c>
      <c r="H111" s="261">
        <f t="shared" si="5"/>
        <v>0</v>
      </c>
    </row>
    <row r="112" spans="1:8" ht="18.75" customHeight="1">
      <c r="A112" s="257" t="s">
        <v>298</v>
      </c>
      <c r="B112" s="223">
        <v>45543</v>
      </c>
      <c r="C112" s="232" t="s">
        <v>299</v>
      </c>
      <c r="D112" s="225">
        <v>0</v>
      </c>
      <c r="E112" s="226">
        <v>6</v>
      </c>
      <c r="F112" s="226">
        <v>6</v>
      </c>
      <c r="G112" s="234">
        <v>12628.36</v>
      </c>
      <c r="H112" s="261">
        <f t="shared" si="5"/>
        <v>75770.16</v>
      </c>
    </row>
    <row r="113" spans="1:8" ht="18.75" customHeight="1">
      <c r="A113" s="257" t="s">
        <v>300</v>
      </c>
      <c r="B113" s="223">
        <v>45469</v>
      </c>
      <c r="C113" s="231" t="s">
        <v>301</v>
      </c>
      <c r="D113" s="225">
        <v>0</v>
      </c>
      <c r="E113" s="226">
        <v>3</v>
      </c>
      <c r="F113" s="226">
        <f t="shared" ref="F113:F171" si="6">D113+E113</f>
        <v>3</v>
      </c>
      <c r="G113" s="228">
        <v>330.4</v>
      </c>
      <c r="H113" s="261">
        <f t="shared" si="5"/>
        <v>991.19999999999993</v>
      </c>
    </row>
    <row r="114" spans="1:8" ht="18.75" customHeight="1">
      <c r="A114" s="257" t="s">
        <v>221</v>
      </c>
      <c r="B114" s="223">
        <v>43099</v>
      </c>
      <c r="C114" s="229" t="s">
        <v>302</v>
      </c>
      <c r="D114" s="225">
        <v>2</v>
      </c>
      <c r="E114" s="226">
        <v>0</v>
      </c>
      <c r="F114" s="226">
        <f t="shared" si="6"/>
        <v>2</v>
      </c>
      <c r="G114" s="228">
        <v>212.6</v>
      </c>
      <c r="H114" s="261">
        <f t="shared" si="5"/>
        <v>425.2</v>
      </c>
    </row>
    <row r="115" spans="1:8" ht="18.75" customHeight="1">
      <c r="A115" s="257" t="s">
        <v>303</v>
      </c>
      <c r="B115" s="223">
        <v>44839</v>
      </c>
      <c r="C115" s="231" t="s">
        <v>304</v>
      </c>
      <c r="D115" s="225">
        <v>0</v>
      </c>
      <c r="E115" s="226">
        <v>19</v>
      </c>
      <c r="F115" s="226">
        <f t="shared" si="6"/>
        <v>19</v>
      </c>
      <c r="G115" s="228">
        <v>2450</v>
      </c>
      <c r="H115" s="261">
        <f t="shared" si="5"/>
        <v>46550</v>
      </c>
    </row>
    <row r="116" spans="1:8" ht="18.75" customHeight="1">
      <c r="A116" s="258" t="s">
        <v>305</v>
      </c>
      <c r="B116" s="243">
        <v>45455</v>
      </c>
      <c r="C116" s="229" t="s">
        <v>306</v>
      </c>
      <c r="D116" s="239">
        <v>0</v>
      </c>
      <c r="E116" s="226">
        <v>4</v>
      </c>
      <c r="F116" s="226">
        <f t="shared" si="6"/>
        <v>4</v>
      </c>
      <c r="G116" s="228">
        <v>5819.99</v>
      </c>
      <c r="H116" s="261">
        <f t="shared" si="5"/>
        <v>23279.96</v>
      </c>
    </row>
    <row r="117" spans="1:8" ht="18.75" customHeight="1">
      <c r="A117" s="258" t="s">
        <v>305</v>
      </c>
      <c r="B117" s="243">
        <v>45455</v>
      </c>
      <c r="C117" s="229" t="s">
        <v>307</v>
      </c>
      <c r="D117" s="239">
        <v>0</v>
      </c>
      <c r="E117" s="226">
        <v>4</v>
      </c>
      <c r="F117" s="226">
        <f t="shared" si="6"/>
        <v>4</v>
      </c>
      <c r="G117" s="228">
        <v>5690.99</v>
      </c>
      <c r="H117" s="261">
        <f t="shared" si="5"/>
        <v>22763.96</v>
      </c>
    </row>
    <row r="118" spans="1:8" ht="18.75" customHeight="1">
      <c r="A118" s="258" t="s">
        <v>305</v>
      </c>
      <c r="B118" s="243">
        <v>45455</v>
      </c>
      <c r="C118" s="229" t="s">
        <v>308</v>
      </c>
      <c r="D118" s="239">
        <v>0</v>
      </c>
      <c r="E118" s="226">
        <v>12</v>
      </c>
      <c r="F118" s="226">
        <f t="shared" si="6"/>
        <v>12</v>
      </c>
      <c r="G118" s="228">
        <v>7793.99</v>
      </c>
      <c r="H118" s="261">
        <f t="shared" si="5"/>
        <v>93527.88</v>
      </c>
    </row>
    <row r="119" spans="1:8" ht="18.75" customHeight="1">
      <c r="A119" s="257" t="s">
        <v>305</v>
      </c>
      <c r="B119" s="223">
        <v>45455</v>
      </c>
      <c r="C119" s="229" t="s">
        <v>309</v>
      </c>
      <c r="D119" s="225">
        <v>0</v>
      </c>
      <c r="E119" s="226">
        <v>8</v>
      </c>
      <c r="F119" s="226">
        <f t="shared" si="6"/>
        <v>8</v>
      </c>
      <c r="G119" s="228">
        <v>9523.99</v>
      </c>
      <c r="H119" s="261">
        <f t="shared" si="5"/>
        <v>76191.92</v>
      </c>
    </row>
    <row r="120" spans="1:8" ht="18.75" customHeight="1">
      <c r="A120" s="257" t="s">
        <v>305</v>
      </c>
      <c r="B120" s="223">
        <v>44825</v>
      </c>
      <c r="C120" s="229" t="s">
        <v>310</v>
      </c>
      <c r="D120" s="225">
        <v>0</v>
      </c>
      <c r="E120" s="226">
        <v>92</v>
      </c>
      <c r="F120" s="226">
        <f t="shared" si="6"/>
        <v>92</v>
      </c>
      <c r="G120" s="228">
        <v>22.88</v>
      </c>
      <c r="H120" s="261">
        <f t="shared" si="5"/>
        <v>2104.96</v>
      </c>
    </row>
    <row r="121" spans="1:8" ht="18.75" customHeight="1">
      <c r="A121" s="257" t="s">
        <v>311</v>
      </c>
      <c r="B121" s="223">
        <v>43460</v>
      </c>
      <c r="C121" s="229" t="s">
        <v>312</v>
      </c>
      <c r="D121" s="225">
        <v>9</v>
      </c>
      <c r="E121" s="226">
        <v>3</v>
      </c>
      <c r="F121" s="226">
        <f t="shared" si="6"/>
        <v>12</v>
      </c>
      <c r="G121" s="228">
        <v>255</v>
      </c>
      <c r="H121" s="261">
        <f t="shared" si="5"/>
        <v>3060</v>
      </c>
    </row>
    <row r="122" spans="1:8" ht="18.75" customHeight="1">
      <c r="A122" s="257" t="s">
        <v>313</v>
      </c>
      <c r="B122" s="223">
        <v>43099</v>
      </c>
      <c r="C122" s="231" t="s">
        <v>314</v>
      </c>
      <c r="D122" s="225">
        <v>44</v>
      </c>
      <c r="E122" s="226">
        <v>0</v>
      </c>
      <c r="F122" s="226">
        <f t="shared" si="6"/>
        <v>44</v>
      </c>
      <c r="G122" s="228">
        <v>55</v>
      </c>
      <c r="H122" s="261">
        <f t="shared" si="5"/>
        <v>2420</v>
      </c>
    </row>
    <row r="123" spans="1:8" ht="18.75" customHeight="1">
      <c r="A123" s="257" t="s">
        <v>315</v>
      </c>
      <c r="B123" s="223">
        <v>44938</v>
      </c>
      <c r="C123" s="231" t="s">
        <v>316</v>
      </c>
      <c r="D123" s="225">
        <v>0</v>
      </c>
      <c r="E123" s="226">
        <v>0</v>
      </c>
      <c r="F123" s="226">
        <f t="shared" si="6"/>
        <v>0</v>
      </c>
      <c r="G123" s="228">
        <v>88.33</v>
      </c>
      <c r="H123" s="261">
        <f t="shared" si="5"/>
        <v>0</v>
      </c>
    </row>
    <row r="124" spans="1:8" ht="18.75" customHeight="1">
      <c r="A124" s="257" t="s">
        <v>315</v>
      </c>
      <c r="B124" s="223">
        <v>45128</v>
      </c>
      <c r="C124" s="224" t="s">
        <v>317</v>
      </c>
      <c r="D124" s="225">
        <v>48</v>
      </c>
      <c r="E124" s="226">
        <v>1140</v>
      </c>
      <c r="F124" s="226">
        <f t="shared" si="6"/>
        <v>1188</v>
      </c>
      <c r="G124" s="228">
        <v>98.9</v>
      </c>
      <c r="H124" s="261">
        <f t="shared" si="5"/>
        <v>117493.20000000001</v>
      </c>
    </row>
    <row r="125" spans="1:8" ht="18.75" customHeight="1">
      <c r="A125" s="257" t="s">
        <v>318</v>
      </c>
      <c r="B125" s="223" t="s">
        <v>319</v>
      </c>
      <c r="C125" s="224" t="s">
        <v>320</v>
      </c>
      <c r="D125" s="225">
        <v>250</v>
      </c>
      <c r="E125" s="226">
        <v>0</v>
      </c>
      <c r="F125" s="226">
        <f t="shared" si="6"/>
        <v>250</v>
      </c>
      <c r="G125" s="228">
        <v>403</v>
      </c>
      <c r="H125" s="261">
        <f t="shared" si="5"/>
        <v>100750</v>
      </c>
    </row>
    <row r="126" spans="1:8" ht="18.75" customHeight="1">
      <c r="A126" s="257" t="s">
        <v>315</v>
      </c>
      <c r="B126" s="223">
        <v>45209</v>
      </c>
      <c r="C126" s="231" t="s">
        <v>321</v>
      </c>
      <c r="D126" s="225">
        <v>40</v>
      </c>
      <c r="E126" s="226">
        <v>7776</v>
      </c>
      <c r="F126" s="226">
        <f t="shared" si="6"/>
        <v>7816</v>
      </c>
      <c r="G126" s="228">
        <v>91.66</v>
      </c>
      <c r="H126" s="261">
        <f t="shared" si="5"/>
        <v>716414.55999999994</v>
      </c>
    </row>
    <row r="127" spans="1:8" ht="18.75" customHeight="1">
      <c r="A127" s="257" t="s">
        <v>322</v>
      </c>
      <c r="B127" s="223">
        <v>44567</v>
      </c>
      <c r="C127" s="231" t="s">
        <v>323</v>
      </c>
      <c r="D127" s="225">
        <v>3080</v>
      </c>
      <c r="E127" s="226">
        <v>0</v>
      </c>
      <c r="F127" s="226">
        <f t="shared" si="6"/>
        <v>3080</v>
      </c>
      <c r="G127" s="228">
        <v>62.5</v>
      </c>
      <c r="H127" s="261">
        <f t="shared" si="5"/>
        <v>192500</v>
      </c>
    </row>
    <row r="128" spans="1:8" ht="18.75" customHeight="1">
      <c r="A128" s="257" t="s">
        <v>324</v>
      </c>
      <c r="B128" s="223">
        <v>43099</v>
      </c>
      <c r="C128" s="235" t="s">
        <v>325</v>
      </c>
      <c r="D128" s="236">
        <v>282</v>
      </c>
      <c r="E128" s="226">
        <v>0</v>
      </c>
      <c r="F128" s="226">
        <f t="shared" si="6"/>
        <v>282</v>
      </c>
      <c r="G128" s="228">
        <v>1881.4274</v>
      </c>
      <c r="H128" s="261">
        <f t="shared" si="5"/>
        <v>530562.52679999999</v>
      </c>
    </row>
    <row r="129" spans="1:8" ht="18.75" customHeight="1">
      <c r="A129" s="257" t="s">
        <v>326</v>
      </c>
      <c r="B129" s="223">
        <v>43411</v>
      </c>
      <c r="C129" s="229" t="s">
        <v>327</v>
      </c>
      <c r="D129" s="225">
        <v>9</v>
      </c>
      <c r="E129" s="226">
        <v>0</v>
      </c>
      <c r="F129" s="226">
        <f t="shared" si="6"/>
        <v>9</v>
      </c>
      <c r="G129" s="228">
        <v>329</v>
      </c>
      <c r="H129" s="261">
        <f t="shared" si="5"/>
        <v>2961</v>
      </c>
    </row>
    <row r="130" spans="1:8" ht="18.75" customHeight="1">
      <c r="A130" s="257" t="s">
        <v>328</v>
      </c>
      <c r="B130" s="223">
        <v>43099</v>
      </c>
      <c r="C130" s="229" t="s">
        <v>329</v>
      </c>
      <c r="D130" s="225">
        <v>3</v>
      </c>
      <c r="E130" s="226">
        <v>0</v>
      </c>
      <c r="F130" s="226">
        <f t="shared" si="6"/>
        <v>3</v>
      </c>
      <c r="G130" s="228">
        <v>149.91999999999999</v>
      </c>
      <c r="H130" s="261">
        <f t="shared" si="5"/>
        <v>449.76</v>
      </c>
    </row>
    <row r="131" spans="1:8" ht="18.75" customHeight="1">
      <c r="A131" s="257" t="s">
        <v>330</v>
      </c>
      <c r="B131" s="223">
        <v>45266</v>
      </c>
      <c r="C131" s="231" t="s">
        <v>331</v>
      </c>
      <c r="D131" s="225">
        <v>0</v>
      </c>
      <c r="E131" s="226">
        <v>9</v>
      </c>
      <c r="F131" s="226">
        <f t="shared" si="6"/>
        <v>9</v>
      </c>
      <c r="G131" s="230">
        <v>316.24</v>
      </c>
      <c r="H131" s="261">
        <f t="shared" si="5"/>
        <v>2846.16</v>
      </c>
    </row>
    <row r="132" spans="1:8" ht="18.75" customHeight="1">
      <c r="A132" s="257" t="s">
        <v>330</v>
      </c>
      <c r="B132" s="223">
        <v>45266</v>
      </c>
      <c r="C132" s="231" t="s">
        <v>332</v>
      </c>
      <c r="D132" s="225">
        <v>0</v>
      </c>
      <c r="E132" s="226">
        <v>1</v>
      </c>
      <c r="F132" s="226">
        <f t="shared" si="6"/>
        <v>1</v>
      </c>
      <c r="G132" s="234">
        <v>5429.62</v>
      </c>
      <c r="H132" s="261">
        <f t="shared" si="5"/>
        <v>5429.62</v>
      </c>
    </row>
    <row r="133" spans="1:8" ht="18.75" customHeight="1">
      <c r="A133" s="257" t="s">
        <v>333</v>
      </c>
      <c r="B133" s="223">
        <v>43511</v>
      </c>
      <c r="C133" s="231" t="s">
        <v>334</v>
      </c>
      <c r="D133" s="225">
        <v>56</v>
      </c>
      <c r="E133" s="226">
        <v>0</v>
      </c>
      <c r="F133" s="226">
        <f t="shared" si="6"/>
        <v>56</v>
      </c>
      <c r="G133" s="230">
        <v>384.41</v>
      </c>
      <c r="H133" s="261">
        <f t="shared" si="5"/>
        <v>21526.960000000003</v>
      </c>
    </row>
    <row r="134" spans="1:8" ht="18.75" customHeight="1">
      <c r="A134" s="257" t="s">
        <v>335</v>
      </c>
      <c r="B134" s="223">
        <v>43308</v>
      </c>
      <c r="C134" s="229" t="s">
        <v>336</v>
      </c>
      <c r="D134" s="225">
        <v>140</v>
      </c>
      <c r="E134" s="226">
        <v>3600</v>
      </c>
      <c r="F134" s="226">
        <f t="shared" si="6"/>
        <v>3740</v>
      </c>
      <c r="G134" s="228">
        <v>4.34</v>
      </c>
      <c r="H134" s="261">
        <f t="shared" si="5"/>
        <v>16231.6</v>
      </c>
    </row>
    <row r="135" spans="1:8" ht="18.75" customHeight="1">
      <c r="A135" s="259" t="s">
        <v>335</v>
      </c>
      <c r="B135" s="244">
        <v>44909</v>
      </c>
      <c r="C135" s="245" t="s">
        <v>337</v>
      </c>
      <c r="D135" s="246">
        <v>50</v>
      </c>
      <c r="E135" s="247">
        <v>3125</v>
      </c>
      <c r="F135" s="226">
        <f t="shared" si="6"/>
        <v>3175</v>
      </c>
      <c r="G135" s="248">
        <v>2.4300000000000002</v>
      </c>
      <c r="H135" s="261">
        <f t="shared" si="5"/>
        <v>7715.2500000000009</v>
      </c>
    </row>
    <row r="136" spans="1:8" ht="18.75" customHeight="1">
      <c r="A136" s="257" t="s">
        <v>333</v>
      </c>
      <c r="B136" s="223">
        <v>45469</v>
      </c>
      <c r="C136" s="232" t="s">
        <v>338</v>
      </c>
      <c r="D136" s="225">
        <v>21</v>
      </c>
      <c r="E136" s="226">
        <v>142</v>
      </c>
      <c r="F136" s="226">
        <f t="shared" si="6"/>
        <v>163</v>
      </c>
      <c r="G136" s="228">
        <v>152</v>
      </c>
      <c r="H136" s="261">
        <f t="shared" si="5"/>
        <v>24776</v>
      </c>
    </row>
    <row r="137" spans="1:8" ht="18.75" customHeight="1">
      <c r="A137" s="257" t="s">
        <v>335</v>
      </c>
      <c r="B137" s="223">
        <v>43511</v>
      </c>
      <c r="C137" s="231" t="s">
        <v>339</v>
      </c>
      <c r="D137" s="225">
        <v>1</v>
      </c>
      <c r="E137" s="226">
        <v>0</v>
      </c>
      <c r="F137" s="226">
        <f t="shared" si="6"/>
        <v>1</v>
      </c>
      <c r="G137" s="233">
        <v>94.4</v>
      </c>
      <c r="H137" s="261">
        <f t="shared" si="5"/>
        <v>94.4</v>
      </c>
    </row>
    <row r="138" spans="1:8" ht="18.75" customHeight="1">
      <c r="A138" s="257" t="s">
        <v>340</v>
      </c>
      <c r="B138" s="223">
        <v>43411</v>
      </c>
      <c r="C138" s="231" t="s">
        <v>341</v>
      </c>
      <c r="D138" s="225">
        <v>10</v>
      </c>
      <c r="E138" s="226">
        <v>0</v>
      </c>
      <c r="F138" s="226">
        <f t="shared" si="6"/>
        <v>10</v>
      </c>
      <c r="G138" s="228">
        <v>14</v>
      </c>
      <c r="H138" s="261">
        <f t="shared" si="5"/>
        <v>140</v>
      </c>
    </row>
    <row r="139" spans="1:8" ht="18.75" customHeight="1">
      <c r="A139" s="257" t="s">
        <v>342</v>
      </c>
      <c r="B139" s="223">
        <v>45633</v>
      </c>
      <c r="C139" s="232" t="s">
        <v>343</v>
      </c>
      <c r="D139" s="225">
        <v>0</v>
      </c>
      <c r="E139" s="226">
        <v>0</v>
      </c>
      <c r="F139" s="226">
        <f t="shared" si="6"/>
        <v>0</v>
      </c>
      <c r="G139" s="230">
        <v>737.5</v>
      </c>
      <c r="H139" s="261">
        <f t="shared" si="5"/>
        <v>0</v>
      </c>
    </row>
    <row r="140" spans="1:8" ht="18.75" customHeight="1">
      <c r="A140" s="257" t="s">
        <v>344</v>
      </c>
      <c r="B140" s="223">
        <v>45266</v>
      </c>
      <c r="C140" s="232" t="s">
        <v>345</v>
      </c>
      <c r="D140" s="225">
        <v>16</v>
      </c>
      <c r="E140" s="226">
        <v>0</v>
      </c>
      <c r="F140" s="226">
        <f t="shared" si="6"/>
        <v>16</v>
      </c>
      <c r="G140" s="230">
        <v>516</v>
      </c>
      <c r="H140" s="261">
        <f t="shared" si="5"/>
        <v>8256</v>
      </c>
    </row>
    <row r="141" spans="1:8" ht="18.75" customHeight="1">
      <c r="A141" s="257" t="s">
        <v>346</v>
      </c>
      <c r="B141" s="223">
        <v>43308</v>
      </c>
      <c r="C141" s="229" t="s">
        <v>347</v>
      </c>
      <c r="D141" s="225">
        <v>7</v>
      </c>
      <c r="E141" s="226">
        <v>80</v>
      </c>
      <c r="F141" s="226">
        <f t="shared" si="6"/>
        <v>87</v>
      </c>
      <c r="G141" s="228">
        <v>80</v>
      </c>
      <c r="H141" s="261">
        <f t="shared" si="5"/>
        <v>6960</v>
      </c>
    </row>
    <row r="142" spans="1:8" ht="18.75" customHeight="1">
      <c r="A142" s="257" t="s">
        <v>348</v>
      </c>
      <c r="B142" s="223">
        <v>44825</v>
      </c>
      <c r="C142" s="232" t="s">
        <v>349</v>
      </c>
      <c r="D142" s="225">
        <v>0</v>
      </c>
      <c r="E142" s="226">
        <v>60</v>
      </c>
      <c r="F142" s="226">
        <f t="shared" si="6"/>
        <v>60</v>
      </c>
      <c r="G142" s="228">
        <v>135.59</v>
      </c>
      <c r="H142" s="261">
        <f t="shared" si="5"/>
        <v>8135.4000000000005</v>
      </c>
    </row>
    <row r="143" spans="1:8" ht="18.75" customHeight="1">
      <c r="A143" s="257" t="s">
        <v>262</v>
      </c>
      <c r="B143" s="223">
        <v>45468</v>
      </c>
      <c r="C143" s="231" t="s">
        <v>350</v>
      </c>
      <c r="D143" s="225">
        <v>13</v>
      </c>
      <c r="E143" s="226">
        <v>16</v>
      </c>
      <c r="F143" s="226">
        <f t="shared" si="6"/>
        <v>29</v>
      </c>
      <c r="G143" s="228">
        <v>182.9</v>
      </c>
      <c r="H143" s="261">
        <f t="shared" si="5"/>
        <v>5304.1</v>
      </c>
    </row>
    <row r="144" spans="1:8" ht="18.75" customHeight="1">
      <c r="A144" s="257" t="s">
        <v>186</v>
      </c>
      <c r="B144" s="223">
        <v>43411</v>
      </c>
      <c r="C144" s="231" t="s">
        <v>351</v>
      </c>
      <c r="D144" s="225">
        <v>18</v>
      </c>
      <c r="E144" s="226">
        <v>0</v>
      </c>
      <c r="F144" s="226">
        <f t="shared" si="6"/>
        <v>18</v>
      </c>
      <c r="G144" s="228">
        <v>7</v>
      </c>
      <c r="H144" s="261">
        <f t="shared" si="5"/>
        <v>126</v>
      </c>
    </row>
    <row r="145" spans="1:8" ht="18.75" customHeight="1">
      <c r="A145" s="257" t="s">
        <v>330</v>
      </c>
      <c r="B145" s="223">
        <v>45266</v>
      </c>
      <c r="C145" s="231" t="s">
        <v>352</v>
      </c>
      <c r="D145" s="225">
        <v>0</v>
      </c>
      <c r="E145" s="226">
        <v>15</v>
      </c>
      <c r="F145" s="226">
        <f t="shared" si="6"/>
        <v>15</v>
      </c>
      <c r="G145" s="230">
        <v>590</v>
      </c>
      <c r="H145" s="261">
        <f t="shared" si="5"/>
        <v>8850</v>
      </c>
    </row>
    <row r="146" spans="1:8" ht="18.75" customHeight="1">
      <c r="A146" s="257" t="s">
        <v>353</v>
      </c>
      <c r="B146" s="223">
        <v>45110</v>
      </c>
      <c r="C146" s="224" t="s">
        <v>354</v>
      </c>
      <c r="D146" s="225">
        <v>112</v>
      </c>
      <c r="E146" s="226">
        <v>0</v>
      </c>
      <c r="F146" s="226">
        <f t="shared" si="6"/>
        <v>112</v>
      </c>
      <c r="G146" s="228">
        <v>199.07</v>
      </c>
      <c r="H146" s="261">
        <f t="shared" si="5"/>
        <v>22295.84</v>
      </c>
    </row>
    <row r="147" spans="1:8" ht="18.75" customHeight="1">
      <c r="A147" s="257" t="s">
        <v>353</v>
      </c>
      <c r="B147" s="223">
        <v>43099</v>
      </c>
      <c r="C147" s="229" t="s">
        <v>355</v>
      </c>
      <c r="D147" s="225">
        <v>4</v>
      </c>
      <c r="E147" s="226">
        <v>0</v>
      </c>
      <c r="F147" s="226">
        <f t="shared" si="6"/>
        <v>4</v>
      </c>
      <c r="G147" s="228">
        <v>25.42</v>
      </c>
      <c r="H147" s="261">
        <f t="shared" si="5"/>
        <v>101.68</v>
      </c>
    </row>
    <row r="148" spans="1:8" ht="18.75" customHeight="1">
      <c r="A148" s="257" t="s">
        <v>353</v>
      </c>
      <c r="B148" s="223">
        <v>43099</v>
      </c>
      <c r="C148" s="229" t="s">
        <v>356</v>
      </c>
      <c r="D148" s="225">
        <v>139</v>
      </c>
      <c r="E148" s="226">
        <v>0</v>
      </c>
      <c r="F148" s="226">
        <f t="shared" si="6"/>
        <v>139</v>
      </c>
      <c r="G148" s="228">
        <v>104.0052</v>
      </c>
      <c r="H148" s="261">
        <f t="shared" si="5"/>
        <v>14456.7228</v>
      </c>
    </row>
    <row r="149" spans="1:8" ht="18.75" customHeight="1">
      <c r="A149" s="257" t="s">
        <v>353</v>
      </c>
      <c r="B149" s="223">
        <v>43099</v>
      </c>
      <c r="C149" s="231" t="s">
        <v>356</v>
      </c>
      <c r="D149" s="225">
        <v>0</v>
      </c>
      <c r="E149" s="226">
        <v>0</v>
      </c>
      <c r="F149" s="226">
        <f t="shared" si="6"/>
        <v>0</v>
      </c>
      <c r="G149" s="228">
        <v>138</v>
      </c>
      <c r="H149" s="261">
        <f t="shared" si="5"/>
        <v>0</v>
      </c>
    </row>
    <row r="150" spans="1:8" ht="18.75" customHeight="1">
      <c r="A150" s="257" t="s">
        <v>357</v>
      </c>
      <c r="B150" s="223">
        <v>45266</v>
      </c>
      <c r="C150" s="231" t="s">
        <v>358</v>
      </c>
      <c r="D150" s="225">
        <v>0</v>
      </c>
      <c r="E150" s="226">
        <v>0</v>
      </c>
      <c r="F150" s="226">
        <f t="shared" si="6"/>
        <v>0</v>
      </c>
      <c r="G150" s="230">
        <v>611.99</v>
      </c>
      <c r="H150" s="261">
        <f t="shared" ref="H150:H171" si="7">F150*G150</f>
        <v>0</v>
      </c>
    </row>
    <row r="151" spans="1:8" ht="18.75" customHeight="1">
      <c r="A151" s="257" t="s">
        <v>359</v>
      </c>
      <c r="B151" s="223">
        <v>44825</v>
      </c>
      <c r="C151" s="231" t="s">
        <v>360</v>
      </c>
      <c r="D151" s="225">
        <v>0</v>
      </c>
      <c r="E151" s="226">
        <v>87</v>
      </c>
      <c r="F151" s="226">
        <f t="shared" si="6"/>
        <v>87</v>
      </c>
      <c r="G151" s="228">
        <v>135.59</v>
      </c>
      <c r="H151" s="261">
        <f t="shared" si="7"/>
        <v>11796.33</v>
      </c>
    </row>
    <row r="152" spans="1:8" ht="18.75" customHeight="1">
      <c r="A152" s="258" t="s">
        <v>361</v>
      </c>
      <c r="B152" s="243">
        <v>44825</v>
      </c>
      <c r="C152" s="231" t="s">
        <v>362</v>
      </c>
      <c r="D152" s="225">
        <v>0</v>
      </c>
      <c r="E152" s="226">
        <v>53</v>
      </c>
      <c r="F152" s="226">
        <f t="shared" si="6"/>
        <v>53</v>
      </c>
      <c r="G152" s="249">
        <v>15</v>
      </c>
      <c r="H152" s="261">
        <f t="shared" si="7"/>
        <v>795</v>
      </c>
    </row>
    <row r="153" spans="1:8" ht="18.75" customHeight="1">
      <c r="A153" s="257" t="s">
        <v>363</v>
      </c>
      <c r="B153" s="223">
        <v>43411</v>
      </c>
      <c r="C153" s="231" t="s">
        <v>364</v>
      </c>
      <c r="D153" s="225">
        <v>3</v>
      </c>
      <c r="E153" s="226">
        <v>0</v>
      </c>
      <c r="F153" s="226">
        <f t="shared" si="6"/>
        <v>3</v>
      </c>
      <c r="G153" s="228">
        <v>1745</v>
      </c>
      <c r="H153" s="261">
        <f t="shared" si="7"/>
        <v>5235</v>
      </c>
    </row>
    <row r="154" spans="1:8" ht="18.75" customHeight="1">
      <c r="A154" s="257" t="s">
        <v>365</v>
      </c>
      <c r="B154" s="223">
        <v>45455</v>
      </c>
      <c r="C154" s="237" t="s">
        <v>366</v>
      </c>
      <c r="D154" s="236">
        <v>28</v>
      </c>
      <c r="E154" s="226">
        <v>0</v>
      </c>
      <c r="F154" s="226">
        <f t="shared" si="6"/>
        <v>28</v>
      </c>
      <c r="G154" s="228">
        <v>93.22</v>
      </c>
      <c r="H154" s="261">
        <f t="shared" si="7"/>
        <v>2610.16</v>
      </c>
    </row>
    <row r="155" spans="1:8" ht="18.75" customHeight="1">
      <c r="A155" s="257" t="s">
        <v>367</v>
      </c>
      <c r="B155" s="223">
        <v>45469</v>
      </c>
      <c r="C155" s="224" t="s">
        <v>368</v>
      </c>
      <c r="D155" s="225">
        <v>3</v>
      </c>
      <c r="E155" s="226">
        <v>0</v>
      </c>
      <c r="F155" s="226">
        <f t="shared" si="6"/>
        <v>3</v>
      </c>
      <c r="G155" s="228">
        <v>3680</v>
      </c>
      <c r="H155" s="261">
        <f t="shared" si="7"/>
        <v>11040</v>
      </c>
    </row>
    <row r="156" spans="1:8" ht="18.75" customHeight="1">
      <c r="A156" s="257" t="s">
        <v>369</v>
      </c>
      <c r="B156" s="223" t="s">
        <v>370</v>
      </c>
      <c r="C156" s="232" t="s">
        <v>371</v>
      </c>
      <c r="D156" s="225">
        <v>12</v>
      </c>
      <c r="E156" s="226">
        <v>0</v>
      </c>
      <c r="F156" s="226">
        <f t="shared" si="6"/>
        <v>12</v>
      </c>
      <c r="G156" s="230">
        <v>952</v>
      </c>
      <c r="H156" s="261">
        <f t="shared" si="7"/>
        <v>11424</v>
      </c>
    </row>
    <row r="157" spans="1:8" ht="18.75" customHeight="1">
      <c r="A157" s="257" t="s">
        <v>372</v>
      </c>
      <c r="B157" s="223">
        <v>43411</v>
      </c>
      <c r="C157" s="229" t="s">
        <v>373</v>
      </c>
      <c r="D157" s="225">
        <v>8</v>
      </c>
      <c r="E157" s="226">
        <v>0</v>
      </c>
      <c r="F157" s="226">
        <f t="shared" si="6"/>
        <v>8</v>
      </c>
      <c r="G157" s="228">
        <v>250</v>
      </c>
      <c r="H157" s="261">
        <f t="shared" si="7"/>
        <v>2000</v>
      </c>
    </row>
    <row r="158" spans="1:8" ht="18.75" customHeight="1">
      <c r="A158" s="257" t="s">
        <v>374</v>
      </c>
      <c r="B158" s="223">
        <v>43099</v>
      </c>
      <c r="C158" s="232" t="s">
        <v>375</v>
      </c>
      <c r="D158" s="225">
        <v>127</v>
      </c>
      <c r="E158" s="226">
        <v>0</v>
      </c>
      <c r="F158" s="226">
        <f t="shared" si="6"/>
        <v>127</v>
      </c>
      <c r="G158" s="228">
        <v>76</v>
      </c>
      <c r="H158" s="261">
        <f t="shared" si="7"/>
        <v>9652</v>
      </c>
    </row>
    <row r="159" spans="1:8" ht="18.75" customHeight="1">
      <c r="A159" s="257" t="s">
        <v>376</v>
      </c>
      <c r="B159" s="223">
        <v>45298</v>
      </c>
      <c r="C159" s="232" t="s">
        <v>377</v>
      </c>
      <c r="D159" s="225">
        <v>0</v>
      </c>
      <c r="E159" s="226">
        <v>0</v>
      </c>
      <c r="F159" s="226">
        <f t="shared" si="6"/>
        <v>0</v>
      </c>
      <c r="G159" s="233">
        <v>175</v>
      </c>
      <c r="H159" s="261">
        <f t="shared" si="7"/>
        <v>0</v>
      </c>
    </row>
    <row r="160" spans="1:8" ht="18.75" customHeight="1">
      <c r="A160" s="257" t="s">
        <v>376</v>
      </c>
      <c r="B160" s="223">
        <v>45298</v>
      </c>
      <c r="C160" s="232" t="s">
        <v>378</v>
      </c>
      <c r="D160" s="225">
        <v>0</v>
      </c>
      <c r="E160" s="226">
        <v>0</v>
      </c>
      <c r="F160" s="226">
        <f t="shared" si="6"/>
        <v>0</v>
      </c>
      <c r="G160" s="233">
        <v>100</v>
      </c>
      <c r="H160" s="261">
        <f t="shared" si="7"/>
        <v>0</v>
      </c>
    </row>
    <row r="161" spans="1:8" ht="18.75" customHeight="1">
      <c r="A161" s="257" t="s">
        <v>379</v>
      </c>
      <c r="B161" s="223">
        <v>44825</v>
      </c>
      <c r="C161" s="232" t="s">
        <v>380</v>
      </c>
      <c r="D161" s="225">
        <v>0</v>
      </c>
      <c r="E161" s="226">
        <v>188</v>
      </c>
      <c r="F161" s="226">
        <f t="shared" si="6"/>
        <v>188</v>
      </c>
      <c r="G161" s="228">
        <v>295</v>
      </c>
      <c r="H161" s="261">
        <f t="shared" si="7"/>
        <v>55460</v>
      </c>
    </row>
    <row r="162" spans="1:8" ht="18.75" customHeight="1">
      <c r="A162" s="257" t="s">
        <v>381</v>
      </c>
      <c r="B162" s="223">
        <v>45266</v>
      </c>
      <c r="C162" s="232" t="s">
        <v>382</v>
      </c>
      <c r="D162" s="225">
        <v>0</v>
      </c>
      <c r="E162" s="226">
        <v>14</v>
      </c>
      <c r="F162" s="226">
        <f t="shared" si="6"/>
        <v>14</v>
      </c>
      <c r="G162" s="230">
        <v>875.56</v>
      </c>
      <c r="H162" s="261">
        <f t="shared" si="7"/>
        <v>12257.84</v>
      </c>
    </row>
    <row r="163" spans="1:8" ht="18.75" customHeight="1">
      <c r="A163" s="257" t="s">
        <v>381</v>
      </c>
      <c r="B163" s="223">
        <v>45266</v>
      </c>
      <c r="C163" s="232" t="s">
        <v>383</v>
      </c>
      <c r="D163" s="225">
        <v>0</v>
      </c>
      <c r="E163" s="226">
        <v>1</v>
      </c>
      <c r="F163" s="226">
        <f t="shared" si="6"/>
        <v>1</v>
      </c>
      <c r="G163" s="230">
        <v>663.16</v>
      </c>
      <c r="H163" s="261">
        <f t="shared" si="7"/>
        <v>663.16</v>
      </c>
    </row>
    <row r="164" spans="1:8" ht="18.75" customHeight="1">
      <c r="A164" s="257" t="s">
        <v>384</v>
      </c>
      <c r="B164" s="223">
        <v>45469</v>
      </c>
      <c r="C164" s="232" t="s">
        <v>385</v>
      </c>
      <c r="D164" s="225">
        <v>3</v>
      </c>
      <c r="E164" s="226">
        <v>7</v>
      </c>
      <c r="F164" s="226">
        <f t="shared" si="6"/>
        <v>10</v>
      </c>
      <c r="G164" s="228">
        <v>5599.9970000000003</v>
      </c>
      <c r="H164" s="261">
        <f t="shared" si="7"/>
        <v>55999.97</v>
      </c>
    </row>
    <row r="165" spans="1:8" ht="18.75" customHeight="1">
      <c r="A165" s="257" t="s">
        <v>386</v>
      </c>
      <c r="B165" s="223">
        <v>44839</v>
      </c>
      <c r="C165" s="224" t="s">
        <v>387</v>
      </c>
      <c r="D165" s="225">
        <v>0</v>
      </c>
      <c r="E165" s="226">
        <v>1.5</v>
      </c>
      <c r="F165" s="226">
        <f t="shared" si="6"/>
        <v>1.5</v>
      </c>
      <c r="G165" s="250">
        <v>3450</v>
      </c>
      <c r="H165" s="261">
        <f t="shared" si="7"/>
        <v>5175</v>
      </c>
    </row>
    <row r="166" spans="1:8" ht="18.75" customHeight="1">
      <c r="A166" s="257" t="s">
        <v>388</v>
      </c>
      <c r="B166" s="223">
        <v>44909</v>
      </c>
      <c r="C166" s="224" t="s">
        <v>389</v>
      </c>
      <c r="D166" s="225">
        <v>15</v>
      </c>
      <c r="E166" s="226">
        <v>40</v>
      </c>
      <c r="F166" s="226">
        <f t="shared" si="6"/>
        <v>55</v>
      </c>
      <c r="G166" s="228">
        <v>183.27</v>
      </c>
      <c r="H166" s="261">
        <f t="shared" si="7"/>
        <v>10079.85</v>
      </c>
    </row>
    <row r="167" spans="1:8" ht="18.75" customHeight="1">
      <c r="A167" s="257" t="s">
        <v>388</v>
      </c>
      <c r="B167" s="223">
        <v>44909</v>
      </c>
      <c r="C167" s="229" t="s">
        <v>390</v>
      </c>
      <c r="D167" s="225">
        <v>0</v>
      </c>
      <c r="E167" s="226">
        <v>0</v>
      </c>
      <c r="F167" s="226">
        <f t="shared" si="6"/>
        <v>0</v>
      </c>
      <c r="G167" s="228">
        <v>51.8</v>
      </c>
      <c r="H167" s="261">
        <f t="shared" si="7"/>
        <v>0</v>
      </c>
    </row>
    <row r="168" spans="1:8" ht="18.75" customHeight="1">
      <c r="A168" s="257" t="s">
        <v>391</v>
      </c>
      <c r="B168" s="223">
        <v>45469</v>
      </c>
      <c r="C168" s="229" t="s">
        <v>392</v>
      </c>
      <c r="D168" s="225">
        <v>100</v>
      </c>
      <c r="E168" s="226">
        <v>0</v>
      </c>
      <c r="F168" s="226">
        <f t="shared" si="6"/>
        <v>100</v>
      </c>
      <c r="G168" s="228">
        <v>127.99</v>
      </c>
      <c r="H168" s="261">
        <f t="shared" si="7"/>
        <v>12799</v>
      </c>
    </row>
    <row r="169" spans="1:8" ht="18.75" customHeight="1">
      <c r="A169" s="257" t="s">
        <v>391</v>
      </c>
      <c r="B169" s="223">
        <v>45469</v>
      </c>
      <c r="C169" s="229" t="s">
        <v>393</v>
      </c>
      <c r="D169" s="225">
        <v>0</v>
      </c>
      <c r="E169" s="226">
        <v>48</v>
      </c>
      <c r="F169" s="226">
        <f t="shared" si="6"/>
        <v>48</v>
      </c>
      <c r="G169" s="228">
        <v>90</v>
      </c>
      <c r="H169" s="261">
        <f t="shared" si="7"/>
        <v>4320</v>
      </c>
    </row>
    <row r="170" spans="1:8" ht="18.75" customHeight="1">
      <c r="A170" s="257" t="s">
        <v>391</v>
      </c>
      <c r="B170" s="223" t="s">
        <v>394</v>
      </c>
      <c r="C170" s="232" t="s">
        <v>395</v>
      </c>
      <c r="D170" s="225">
        <v>3</v>
      </c>
      <c r="E170" s="226">
        <v>0</v>
      </c>
      <c r="F170" s="226">
        <f t="shared" si="6"/>
        <v>3</v>
      </c>
      <c r="G170" s="230">
        <v>86.55</v>
      </c>
      <c r="H170" s="261">
        <f t="shared" si="7"/>
        <v>259.64999999999998</v>
      </c>
    </row>
    <row r="171" spans="1:8" ht="18.75" customHeight="1">
      <c r="A171" s="260" t="s">
        <v>396</v>
      </c>
      <c r="B171" s="252">
        <v>45120</v>
      </c>
      <c r="C171" s="253" t="s">
        <v>397</v>
      </c>
      <c r="D171" s="254">
        <v>0</v>
      </c>
      <c r="E171" s="255">
        <v>20</v>
      </c>
      <c r="F171" s="255">
        <f t="shared" si="6"/>
        <v>20</v>
      </c>
      <c r="G171" s="256">
        <v>1475</v>
      </c>
      <c r="H171" s="262">
        <f t="shared" si="7"/>
        <v>29500</v>
      </c>
    </row>
    <row r="172" spans="1:8" ht="18.600000000000001">
      <c r="A172" s="496" t="s">
        <v>398</v>
      </c>
      <c r="B172" s="497"/>
      <c r="C172" s="497"/>
      <c r="D172" s="497"/>
      <c r="E172" s="497"/>
      <c r="F172" s="497"/>
      <c r="G172" s="498"/>
      <c r="H172" s="251">
        <f>SUM(H9:H171)</f>
        <v>5772367.5788599988</v>
      </c>
    </row>
    <row r="173" spans="1:8" ht="17.45">
      <c r="A173" s="68"/>
      <c r="B173" s="68"/>
      <c r="C173" s="69"/>
      <c r="D173" s="69"/>
      <c r="E173" s="68"/>
      <c r="F173" s="68"/>
      <c r="G173" s="70"/>
      <c r="H173" s="70"/>
    </row>
    <row r="174" spans="1:8" ht="17.45">
      <c r="A174" s="71"/>
      <c r="B174" s="72"/>
      <c r="C174" s="73"/>
      <c r="D174" s="73"/>
      <c r="E174" s="74"/>
      <c r="F174" s="74"/>
      <c r="G174" s="70"/>
      <c r="H174" s="75"/>
    </row>
    <row r="175" spans="1:8" ht="17.45">
      <c r="A175" s="76"/>
      <c r="B175" s="76"/>
      <c r="C175" s="77"/>
      <c r="D175" s="78"/>
      <c r="E175" s="79"/>
      <c r="F175" s="79"/>
      <c r="G175" s="70"/>
      <c r="H175" s="70"/>
    </row>
    <row r="176" spans="1:8" ht="15.6">
      <c r="A176" s="77"/>
      <c r="B176" s="77"/>
      <c r="C176" s="80" t="s">
        <v>399</v>
      </c>
      <c r="D176" s="499" t="s">
        <v>100</v>
      </c>
      <c r="E176" s="499"/>
      <c r="F176" s="499"/>
      <c r="G176" s="70"/>
      <c r="H176" s="70"/>
    </row>
    <row r="177" spans="1:8" ht="16.5" customHeight="1">
      <c r="A177" s="81"/>
      <c r="B177" s="81"/>
      <c r="C177" s="82" t="s">
        <v>400</v>
      </c>
      <c r="D177" s="500" t="s">
        <v>401</v>
      </c>
      <c r="E177" s="500"/>
      <c r="F177" s="500"/>
      <c r="G177" s="70"/>
      <c r="H177" s="70"/>
    </row>
  </sheetData>
  <protectedRanges>
    <protectedRange algorithmName="SHA-512" hashValue="tSrSYA7+z5eSCJqlfEakcExP9QZwT3iDkElxnoshi6k+l3f6varHhyP9lUObzLGOeSAgxZHmLfhX318R7FaxZw==" saltValue="086DEDPMVDo8jYfNrGOXgw==" spinCount="100000" sqref="D8:D171" name="Rango1"/>
    <protectedRange algorithmName="SHA-512" hashValue="aKm0oa8P97jwdlNNbus9KoZFq//qaV9RiMiA0qXB63QE/XQ9eenM7eJucA08TiXOl33ySVbMW9c1dRYHlHqXvQ==" saltValue="l1ZO0eGpcmrxKw6fmZMVlA==" spinCount="100000" sqref="F8:H171" name="Rango2"/>
    <protectedRange algorithmName="SHA-512" hashValue="VPRnqyXQDiwm85L0wSiiX1Q89qaGsVDGx8TGjlQp0eNUngCrxIX+apWPDncCPes/WpoG9d3UwKZ9YBst7w3fNg==" saltValue="RS07xjmPwZ/2mX5r73bHpQ==" spinCount="100000" sqref="E9:E171" name="Rango3"/>
  </protectedRanges>
  <autoFilter ref="A8:H172" xr:uid="{B974E28F-D7C8-4BA2-86D1-1B672BEC20E1}"/>
  <mergeCells count="5">
    <mergeCell ref="A1:H6"/>
    <mergeCell ref="A7:H7"/>
    <mergeCell ref="A172:G172"/>
    <mergeCell ref="D176:F176"/>
    <mergeCell ref="D177:F177"/>
  </mergeCells>
  <pageMargins left="0.70866141732283472" right="0.70866141732283472" top="0.28999999999999998" bottom="0.74803149606299213" header="0.31496062992125984" footer="0.31496062992125984"/>
  <pageSetup paperSize="9" scale="59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2F725-040B-411C-AA52-D5775D6F4125}">
  <dimension ref="A1:I109"/>
  <sheetViews>
    <sheetView topLeftCell="A63" zoomScale="95" zoomScaleNormal="95" workbookViewId="0">
      <selection activeCell="K80" sqref="K80"/>
    </sheetView>
  </sheetViews>
  <sheetFormatPr defaultColWidth="18.28515625" defaultRowHeight="14.45"/>
  <cols>
    <col min="1" max="1" width="15.85546875" customWidth="1"/>
    <col min="2" max="2" width="21.42578125" customWidth="1"/>
    <col min="3" max="3" width="23.42578125" customWidth="1"/>
    <col min="4" max="4" width="8.7109375" customWidth="1"/>
    <col min="5" max="5" width="11.42578125" customWidth="1"/>
    <col min="6" max="6" width="9.5703125" customWidth="1"/>
    <col min="7" max="7" width="22.140625" style="6" customWidth="1"/>
    <col min="8" max="8" width="26.42578125" style="1" customWidth="1"/>
  </cols>
  <sheetData>
    <row r="1" spans="1:8" ht="12" customHeight="1">
      <c r="A1" s="469"/>
      <c r="B1" s="470"/>
      <c r="C1" s="470"/>
      <c r="D1" s="470"/>
      <c r="E1" s="470"/>
      <c r="F1" s="470"/>
      <c r="G1" s="501"/>
      <c r="H1" s="85"/>
    </row>
    <row r="2" spans="1:8" ht="30.75" customHeight="1">
      <c r="A2" s="472"/>
      <c r="B2" s="473"/>
      <c r="C2" s="473"/>
      <c r="D2" s="473"/>
      <c r="E2" s="473"/>
      <c r="F2" s="473"/>
      <c r="G2" s="502"/>
      <c r="H2" s="85"/>
    </row>
    <row r="3" spans="1:8" ht="31.5" customHeight="1">
      <c r="A3" s="472"/>
      <c r="B3" s="473"/>
      <c r="C3" s="473"/>
      <c r="D3" s="473"/>
      <c r="E3" s="473"/>
      <c r="F3" s="473"/>
      <c r="G3" s="502"/>
      <c r="H3" s="85"/>
    </row>
    <row r="4" spans="1:8" ht="17.25" customHeight="1">
      <c r="A4" s="472"/>
      <c r="B4" s="473"/>
      <c r="C4" s="473"/>
      <c r="D4" s="473"/>
      <c r="E4" s="473"/>
      <c r="F4" s="473"/>
      <c r="G4" s="502"/>
      <c r="H4" s="85"/>
    </row>
    <row r="5" spans="1:8" ht="17.25" customHeight="1">
      <c r="A5" s="472"/>
      <c r="B5" s="473"/>
      <c r="C5" s="473"/>
      <c r="D5" s="473"/>
      <c r="E5" s="473"/>
      <c r="F5" s="473"/>
      <c r="G5" s="502"/>
      <c r="H5" s="85"/>
    </row>
    <row r="6" spans="1:8" ht="17.25" customHeight="1">
      <c r="A6" s="475"/>
      <c r="B6" s="476"/>
      <c r="C6" s="476"/>
      <c r="D6" s="476"/>
      <c r="E6" s="476"/>
      <c r="F6" s="476"/>
      <c r="G6" s="503"/>
      <c r="H6" s="85"/>
    </row>
    <row r="7" spans="1:8" ht="21" customHeight="1">
      <c r="A7" s="478" t="s">
        <v>402</v>
      </c>
      <c r="B7" s="479"/>
      <c r="C7" s="479"/>
      <c r="D7" s="479"/>
      <c r="E7" s="479"/>
      <c r="F7" s="479"/>
      <c r="G7" s="504"/>
      <c r="H7" s="86"/>
    </row>
    <row r="8" spans="1:8" ht="57" customHeight="1">
      <c r="A8" s="87" t="s">
        <v>3</v>
      </c>
      <c r="B8" s="311" t="s">
        <v>4</v>
      </c>
      <c r="C8" s="89" t="s">
        <v>5</v>
      </c>
      <c r="D8" s="89" t="s">
        <v>6</v>
      </c>
      <c r="E8" s="88" t="s">
        <v>7</v>
      </c>
      <c r="F8" s="90" t="s">
        <v>8</v>
      </c>
      <c r="G8" s="312" t="s">
        <v>9</v>
      </c>
      <c r="H8" s="91"/>
    </row>
    <row r="9" spans="1:8" ht="18.75" customHeight="1">
      <c r="A9" s="296" t="s">
        <v>12</v>
      </c>
      <c r="B9" s="297">
        <v>45200</v>
      </c>
      <c r="C9" s="298" t="s">
        <v>13</v>
      </c>
      <c r="D9" s="299">
        <v>3</v>
      </c>
      <c r="E9" s="299">
        <v>3513</v>
      </c>
      <c r="F9" s="300">
        <v>378.79</v>
      </c>
      <c r="G9" s="301">
        <f t="shared" ref="G9:G40" si="0">E9*F9</f>
        <v>1330689.27</v>
      </c>
      <c r="H9" s="100"/>
    </row>
    <row r="10" spans="1:8" ht="19.5" customHeight="1">
      <c r="A10" s="302" t="s">
        <v>12</v>
      </c>
      <c r="B10" s="106">
        <v>45200</v>
      </c>
      <c r="C10" s="107" t="s">
        <v>13</v>
      </c>
      <c r="D10" s="108">
        <v>4</v>
      </c>
      <c r="E10" s="108">
        <v>15889</v>
      </c>
      <c r="F10" s="109">
        <v>378.79</v>
      </c>
      <c r="G10" s="303">
        <f t="shared" si="0"/>
        <v>6018594.3100000005</v>
      </c>
      <c r="H10" s="100"/>
    </row>
    <row r="11" spans="1:8" ht="19.5" customHeight="1">
      <c r="A11" s="302" t="s">
        <v>12</v>
      </c>
      <c r="B11" s="106">
        <v>45231</v>
      </c>
      <c r="C11" s="107" t="s">
        <v>13</v>
      </c>
      <c r="D11" s="108">
        <v>5</v>
      </c>
      <c r="E11" s="108">
        <v>89112</v>
      </c>
      <c r="F11" s="109">
        <v>378.79</v>
      </c>
      <c r="G11" s="303">
        <f t="shared" si="0"/>
        <v>33754734.480000004</v>
      </c>
      <c r="H11" s="100"/>
    </row>
    <row r="12" spans="1:8" ht="19.5" customHeight="1">
      <c r="A12" s="302" t="s">
        <v>12</v>
      </c>
      <c r="B12" s="106">
        <v>45200</v>
      </c>
      <c r="C12" s="107" t="s">
        <v>13</v>
      </c>
      <c r="D12" s="108">
        <v>6</v>
      </c>
      <c r="E12" s="108">
        <v>23403</v>
      </c>
      <c r="F12" s="109">
        <v>378.79</v>
      </c>
      <c r="G12" s="303">
        <f t="shared" si="0"/>
        <v>8864822.370000001</v>
      </c>
      <c r="H12" s="100"/>
    </row>
    <row r="13" spans="1:8" ht="19.5" customHeight="1">
      <c r="A13" s="302" t="s">
        <v>12</v>
      </c>
      <c r="B13" s="106">
        <v>45200</v>
      </c>
      <c r="C13" s="107" t="s">
        <v>13</v>
      </c>
      <c r="D13" s="108">
        <v>8</v>
      </c>
      <c r="E13" s="108">
        <v>84270</v>
      </c>
      <c r="F13" s="109">
        <v>378.79</v>
      </c>
      <c r="G13" s="303">
        <f t="shared" si="0"/>
        <v>31920633.300000001</v>
      </c>
      <c r="H13" s="100"/>
    </row>
    <row r="14" spans="1:8" ht="19.5" customHeight="1">
      <c r="A14" s="302" t="s">
        <v>12</v>
      </c>
      <c r="B14" s="106">
        <v>45200</v>
      </c>
      <c r="C14" s="107" t="s">
        <v>13</v>
      </c>
      <c r="D14" s="108">
        <v>10</v>
      </c>
      <c r="E14" s="108">
        <v>85808</v>
      </c>
      <c r="F14" s="109">
        <v>378.79</v>
      </c>
      <c r="G14" s="303">
        <f t="shared" si="0"/>
        <v>32503212.32</v>
      </c>
      <c r="H14" s="100"/>
    </row>
    <row r="15" spans="1:8" ht="19.5" customHeight="1">
      <c r="A15" s="302" t="s">
        <v>12</v>
      </c>
      <c r="B15" s="106">
        <v>45200</v>
      </c>
      <c r="C15" s="107" t="s">
        <v>13</v>
      </c>
      <c r="D15" s="108">
        <v>12</v>
      </c>
      <c r="E15" s="108">
        <v>274158</v>
      </c>
      <c r="F15" s="109">
        <v>378.79</v>
      </c>
      <c r="G15" s="303">
        <f t="shared" si="0"/>
        <v>103848308.82000001</v>
      </c>
      <c r="H15" s="100"/>
    </row>
    <row r="16" spans="1:8" ht="19.5" customHeight="1">
      <c r="A16" s="302" t="s">
        <v>12</v>
      </c>
      <c r="B16" s="106">
        <v>45200</v>
      </c>
      <c r="C16" s="107" t="s">
        <v>13</v>
      </c>
      <c r="D16" s="108">
        <v>14</v>
      </c>
      <c r="E16" s="108">
        <v>145936</v>
      </c>
      <c r="F16" s="109">
        <v>378.79</v>
      </c>
      <c r="G16" s="303">
        <f t="shared" si="0"/>
        <v>55279097.440000005</v>
      </c>
      <c r="H16" s="100"/>
    </row>
    <row r="17" spans="1:8" ht="19.5" customHeight="1">
      <c r="A17" s="302" t="s">
        <v>12</v>
      </c>
      <c r="B17" s="106">
        <v>45200</v>
      </c>
      <c r="C17" s="107" t="s">
        <v>13</v>
      </c>
      <c r="D17" s="108">
        <v>16</v>
      </c>
      <c r="E17" s="108">
        <v>2832</v>
      </c>
      <c r="F17" s="109">
        <v>378.79</v>
      </c>
      <c r="G17" s="303">
        <f t="shared" si="0"/>
        <v>1072733.28</v>
      </c>
      <c r="H17" s="100"/>
    </row>
    <row r="18" spans="1:8" ht="19.5" customHeight="1">
      <c r="A18" s="302" t="s">
        <v>12</v>
      </c>
      <c r="B18" s="106">
        <v>45200</v>
      </c>
      <c r="C18" s="107" t="s">
        <v>13</v>
      </c>
      <c r="D18" s="108" t="s">
        <v>14</v>
      </c>
      <c r="E18" s="108">
        <v>5698</v>
      </c>
      <c r="F18" s="109">
        <v>490.11</v>
      </c>
      <c r="G18" s="303">
        <f t="shared" si="0"/>
        <v>2792646.7800000003</v>
      </c>
      <c r="H18" s="100"/>
    </row>
    <row r="19" spans="1:8" ht="19.5" customHeight="1">
      <c r="A19" s="302" t="s">
        <v>12</v>
      </c>
      <c r="B19" s="106">
        <v>45200</v>
      </c>
      <c r="C19" s="107" t="s">
        <v>13</v>
      </c>
      <c r="D19" s="118" t="s">
        <v>15</v>
      </c>
      <c r="E19" s="108">
        <v>2572</v>
      </c>
      <c r="F19" s="109">
        <v>490.11</v>
      </c>
      <c r="G19" s="303">
        <f t="shared" si="0"/>
        <v>1260562.92</v>
      </c>
      <c r="H19" s="100"/>
    </row>
    <row r="20" spans="1:8" ht="19.5" customHeight="1">
      <c r="A20" s="302" t="s">
        <v>12</v>
      </c>
      <c r="B20" s="106">
        <v>45200</v>
      </c>
      <c r="C20" s="107" t="s">
        <v>13</v>
      </c>
      <c r="D20" s="108" t="s">
        <v>16</v>
      </c>
      <c r="E20" s="108">
        <v>1356</v>
      </c>
      <c r="F20" s="109">
        <v>490.11</v>
      </c>
      <c r="G20" s="303">
        <f t="shared" si="0"/>
        <v>664589.16</v>
      </c>
      <c r="H20" s="100"/>
    </row>
    <row r="21" spans="1:8" ht="19.5" customHeight="1">
      <c r="A21" s="302" t="s">
        <v>12</v>
      </c>
      <c r="B21" s="106">
        <v>45200</v>
      </c>
      <c r="C21" s="107" t="s">
        <v>13</v>
      </c>
      <c r="D21" s="108" t="s">
        <v>17</v>
      </c>
      <c r="E21" s="108">
        <v>128</v>
      </c>
      <c r="F21" s="109">
        <v>490.11</v>
      </c>
      <c r="G21" s="303">
        <f t="shared" si="0"/>
        <v>62734.080000000002</v>
      </c>
      <c r="H21" s="100"/>
    </row>
    <row r="22" spans="1:8" ht="19.5" customHeight="1">
      <c r="A22" s="302" t="s">
        <v>12</v>
      </c>
      <c r="B22" s="106">
        <v>45200</v>
      </c>
      <c r="C22" s="107" t="s">
        <v>13</v>
      </c>
      <c r="D22" s="108" t="s">
        <v>18</v>
      </c>
      <c r="E22" s="108">
        <v>954</v>
      </c>
      <c r="F22" s="109">
        <v>490.11</v>
      </c>
      <c r="G22" s="303">
        <f t="shared" si="0"/>
        <v>467564.94</v>
      </c>
      <c r="H22" s="100"/>
    </row>
    <row r="23" spans="1:8" ht="19.5" customHeight="1">
      <c r="A23" s="302" t="s">
        <v>12</v>
      </c>
      <c r="B23" s="106">
        <v>45200</v>
      </c>
      <c r="C23" s="107" t="s">
        <v>13</v>
      </c>
      <c r="D23" s="108" t="s">
        <v>19</v>
      </c>
      <c r="E23" s="108">
        <v>268</v>
      </c>
      <c r="F23" s="109">
        <v>490.11</v>
      </c>
      <c r="G23" s="303">
        <f t="shared" si="0"/>
        <v>131349.48000000001</v>
      </c>
      <c r="H23" s="100"/>
    </row>
    <row r="24" spans="1:8" ht="19.5" customHeight="1">
      <c r="A24" s="302" t="s">
        <v>12</v>
      </c>
      <c r="B24" s="106">
        <v>45200</v>
      </c>
      <c r="C24" s="107" t="s">
        <v>13</v>
      </c>
      <c r="D24" s="119" t="s">
        <v>20</v>
      </c>
      <c r="E24" s="108">
        <v>6308</v>
      </c>
      <c r="F24" s="109">
        <v>490.11</v>
      </c>
      <c r="G24" s="303">
        <f t="shared" si="0"/>
        <v>3091613.88</v>
      </c>
      <c r="H24" s="100"/>
    </row>
    <row r="25" spans="1:8" ht="19.5" customHeight="1">
      <c r="A25" s="302" t="s">
        <v>12</v>
      </c>
      <c r="B25" s="106">
        <v>45200</v>
      </c>
      <c r="C25" s="107" t="s">
        <v>13</v>
      </c>
      <c r="D25" s="119" t="s">
        <v>21</v>
      </c>
      <c r="E25" s="108">
        <v>2862</v>
      </c>
      <c r="F25" s="109">
        <v>490.11</v>
      </c>
      <c r="G25" s="303">
        <f t="shared" si="0"/>
        <v>1402694.82</v>
      </c>
      <c r="H25" s="100"/>
    </row>
    <row r="26" spans="1:8" ht="19.5" customHeight="1">
      <c r="A26" s="302" t="s">
        <v>12</v>
      </c>
      <c r="B26" s="106">
        <v>45200</v>
      </c>
      <c r="C26" s="107" t="s">
        <v>13</v>
      </c>
      <c r="D26" s="119" t="s">
        <v>22</v>
      </c>
      <c r="E26" s="108">
        <v>2848</v>
      </c>
      <c r="F26" s="109">
        <v>490.11</v>
      </c>
      <c r="G26" s="303">
        <f t="shared" si="0"/>
        <v>1395833.28</v>
      </c>
      <c r="H26" s="100"/>
    </row>
    <row r="27" spans="1:8" ht="19.5" customHeight="1">
      <c r="A27" s="302" t="s">
        <v>12</v>
      </c>
      <c r="B27" s="106">
        <v>45200</v>
      </c>
      <c r="C27" s="107" t="s">
        <v>13</v>
      </c>
      <c r="D27" s="119" t="s">
        <v>23</v>
      </c>
      <c r="E27" s="108">
        <v>245</v>
      </c>
      <c r="F27" s="109">
        <v>490.11</v>
      </c>
      <c r="G27" s="303">
        <f t="shared" si="0"/>
        <v>120076.95</v>
      </c>
      <c r="H27" s="100"/>
    </row>
    <row r="28" spans="1:8" ht="19.5" customHeight="1">
      <c r="A28" s="302" t="s">
        <v>12</v>
      </c>
      <c r="B28" s="106">
        <v>45200</v>
      </c>
      <c r="C28" s="107" t="s">
        <v>13</v>
      </c>
      <c r="D28" s="119" t="s">
        <v>24</v>
      </c>
      <c r="E28" s="108">
        <v>929</v>
      </c>
      <c r="F28" s="109">
        <v>490.11</v>
      </c>
      <c r="G28" s="303">
        <f t="shared" si="0"/>
        <v>455312.19</v>
      </c>
      <c r="H28" s="100"/>
    </row>
    <row r="29" spans="1:8" ht="19.5" customHeight="1">
      <c r="A29" s="304" t="s">
        <v>12</v>
      </c>
      <c r="B29" s="305">
        <v>45200</v>
      </c>
      <c r="C29" s="306" t="s">
        <v>13</v>
      </c>
      <c r="D29" s="307" t="s">
        <v>25</v>
      </c>
      <c r="E29" s="308">
        <v>285</v>
      </c>
      <c r="F29" s="309">
        <v>490.11</v>
      </c>
      <c r="G29" s="310">
        <f t="shared" si="0"/>
        <v>139681.35</v>
      </c>
      <c r="H29" s="100"/>
    </row>
    <row r="30" spans="1:8" ht="24.95" customHeight="1">
      <c r="A30" s="313" t="s">
        <v>42</v>
      </c>
      <c r="B30" s="314">
        <v>45200</v>
      </c>
      <c r="C30" s="315" t="s">
        <v>43</v>
      </c>
      <c r="D30" s="316">
        <v>4</v>
      </c>
      <c r="E30" s="317">
        <v>1210</v>
      </c>
      <c r="F30" s="318">
        <v>273.9783333333333</v>
      </c>
      <c r="G30" s="319">
        <f t="shared" si="0"/>
        <v>331513.78333333327</v>
      </c>
      <c r="H30" s="100"/>
    </row>
    <row r="31" spans="1:8" ht="24.95" customHeight="1">
      <c r="A31" s="281" t="s">
        <v>42</v>
      </c>
      <c r="B31" s="282">
        <v>45200</v>
      </c>
      <c r="C31" s="283" t="s">
        <v>43</v>
      </c>
      <c r="D31" s="284">
        <v>6</v>
      </c>
      <c r="E31" s="108">
        <v>102849</v>
      </c>
      <c r="F31" s="285">
        <v>273.9783333333333</v>
      </c>
      <c r="G31" s="280">
        <f t="shared" si="0"/>
        <v>28178397.604999997</v>
      </c>
      <c r="H31" s="100"/>
    </row>
    <row r="32" spans="1:8" ht="24.95" customHeight="1">
      <c r="A32" s="281" t="s">
        <v>42</v>
      </c>
      <c r="B32" s="282">
        <v>45200</v>
      </c>
      <c r="C32" s="283" t="s">
        <v>43</v>
      </c>
      <c r="D32" s="284">
        <v>8</v>
      </c>
      <c r="E32" s="108">
        <v>200996</v>
      </c>
      <c r="F32" s="285">
        <v>273.9783333333333</v>
      </c>
      <c r="G32" s="280">
        <f t="shared" si="0"/>
        <v>55068549.086666659</v>
      </c>
      <c r="H32" s="100"/>
    </row>
    <row r="33" spans="1:8" ht="24.95" customHeight="1">
      <c r="A33" s="281" t="s">
        <v>42</v>
      </c>
      <c r="B33" s="282">
        <v>45200</v>
      </c>
      <c r="C33" s="283" t="s">
        <v>43</v>
      </c>
      <c r="D33" s="284">
        <v>10</v>
      </c>
      <c r="E33" s="108">
        <v>105863</v>
      </c>
      <c r="F33" s="285">
        <v>273.9783333333333</v>
      </c>
      <c r="G33" s="280">
        <f t="shared" si="0"/>
        <v>29004168.301666662</v>
      </c>
      <c r="H33" s="100"/>
    </row>
    <row r="34" spans="1:8" ht="24.95" customHeight="1">
      <c r="A34" s="281" t="s">
        <v>42</v>
      </c>
      <c r="B34" s="282">
        <v>45200</v>
      </c>
      <c r="C34" s="283" t="s">
        <v>43</v>
      </c>
      <c r="D34" s="284">
        <v>12</v>
      </c>
      <c r="E34" s="108">
        <v>7476</v>
      </c>
      <c r="F34" s="285">
        <v>317.93833333333333</v>
      </c>
      <c r="G34" s="280">
        <f t="shared" si="0"/>
        <v>2376906.98</v>
      </c>
      <c r="H34" s="100"/>
    </row>
    <row r="35" spans="1:8" ht="24.95" customHeight="1">
      <c r="A35" s="281" t="s">
        <v>42</v>
      </c>
      <c r="B35" s="282">
        <v>45200</v>
      </c>
      <c r="C35" s="283" t="s">
        <v>43</v>
      </c>
      <c r="D35" s="284">
        <v>14</v>
      </c>
      <c r="E35" s="108">
        <v>10594</v>
      </c>
      <c r="F35" s="285">
        <v>317.93833333333333</v>
      </c>
      <c r="G35" s="280">
        <f t="shared" si="0"/>
        <v>3368238.7033333331</v>
      </c>
      <c r="H35" s="100"/>
    </row>
    <row r="36" spans="1:8" ht="24.95" customHeight="1">
      <c r="A36" s="281" t="s">
        <v>42</v>
      </c>
      <c r="B36" s="282">
        <v>45200</v>
      </c>
      <c r="C36" s="283" t="s">
        <v>43</v>
      </c>
      <c r="D36" s="284">
        <v>16</v>
      </c>
      <c r="E36" s="108">
        <v>83204</v>
      </c>
      <c r="F36" s="285">
        <v>317.93833333333333</v>
      </c>
      <c r="G36" s="280">
        <f t="shared" si="0"/>
        <v>26453741.086666666</v>
      </c>
      <c r="H36" s="100"/>
    </row>
    <row r="37" spans="1:8" ht="24.95" customHeight="1">
      <c r="A37" s="281" t="s">
        <v>42</v>
      </c>
      <c r="B37" s="282">
        <v>45200</v>
      </c>
      <c r="C37" s="283" t="s">
        <v>43</v>
      </c>
      <c r="D37" s="284" t="s">
        <v>44</v>
      </c>
      <c r="E37" s="108">
        <v>7666</v>
      </c>
      <c r="F37" s="285">
        <v>317.93833333333333</v>
      </c>
      <c r="G37" s="280">
        <f t="shared" si="0"/>
        <v>2437315.2633333332</v>
      </c>
      <c r="H37" s="100"/>
    </row>
    <row r="38" spans="1:8" ht="24.95" customHeight="1">
      <c r="A38" s="281" t="s">
        <v>42</v>
      </c>
      <c r="B38" s="282">
        <v>45200</v>
      </c>
      <c r="C38" s="283" t="s">
        <v>43</v>
      </c>
      <c r="D38" s="284" t="s">
        <v>45</v>
      </c>
      <c r="E38" s="108">
        <v>103058</v>
      </c>
      <c r="F38" s="285">
        <v>317.93833333333333</v>
      </c>
      <c r="G38" s="280">
        <f t="shared" si="0"/>
        <v>32766088.756666668</v>
      </c>
      <c r="H38" s="100"/>
    </row>
    <row r="39" spans="1:8" ht="24.95" customHeight="1">
      <c r="A39" s="281" t="s">
        <v>42</v>
      </c>
      <c r="B39" s="282">
        <v>45200</v>
      </c>
      <c r="C39" s="283" t="s">
        <v>43</v>
      </c>
      <c r="D39" s="284" t="s">
        <v>46</v>
      </c>
      <c r="E39" s="108">
        <v>4989</v>
      </c>
      <c r="F39" s="285">
        <v>317.93833333333333</v>
      </c>
      <c r="G39" s="280">
        <f t="shared" si="0"/>
        <v>1586194.345</v>
      </c>
      <c r="H39" s="100"/>
    </row>
    <row r="40" spans="1:8" ht="24.95" customHeight="1">
      <c r="A40" s="281" t="s">
        <v>42</v>
      </c>
      <c r="B40" s="282">
        <v>45200</v>
      </c>
      <c r="C40" s="283" t="s">
        <v>43</v>
      </c>
      <c r="D40" s="284" t="s">
        <v>47</v>
      </c>
      <c r="E40" s="108">
        <v>1137</v>
      </c>
      <c r="F40" s="285">
        <v>317.93833333333333</v>
      </c>
      <c r="G40" s="280">
        <f t="shared" si="0"/>
        <v>361495.88500000001</v>
      </c>
      <c r="H40" s="100"/>
    </row>
    <row r="41" spans="1:8" ht="24.95" customHeight="1">
      <c r="A41" s="125" t="s">
        <v>68</v>
      </c>
      <c r="B41" s="120" t="s">
        <v>27</v>
      </c>
      <c r="C41" s="128" t="s">
        <v>69</v>
      </c>
      <c r="D41" s="118">
        <v>27</v>
      </c>
      <c r="E41" s="108">
        <v>1296</v>
      </c>
      <c r="F41" s="109">
        <v>654.09</v>
      </c>
      <c r="G41" s="280">
        <f t="shared" ref="G41:G72" si="1">E41*F41</f>
        <v>847700.64</v>
      </c>
      <c r="H41" s="100"/>
    </row>
    <row r="42" spans="1:8" ht="24.95" customHeight="1">
      <c r="A42" s="125" t="s">
        <v>68</v>
      </c>
      <c r="B42" s="120" t="s">
        <v>27</v>
      </c>
      <c r="C42" s="128" t="s">
        <v>69</v>
      </c>
      <c r="D42" s="118">
        <v>28</v>
      </c>
      <c r="E42" s="108">
        <v>2404</v>
      </c>
      <c r="F42" s="109">
        <v>654.09</v>
      </c>
      <c r="G42" s="280">
        <f t="shared" si="1"/>
        <v>1572432.36</v>
      </c>
      <c r="H42" s="100"/>
    </row>
    <row r="43" spans="1:8" ht="24.95" customHeight="1">
      <c r="A43" s="125" t="s">
        <v>68</v>
      </c>
      <c r="B43" s="120" t="s">
        <v>27</v>
      </c>
      <c r="C43" s="128" t="s">
        <v>69</v>
      </c>
      <c r="D43" s="118">
        <v>29</v>
      </c>
      <c r="E43" s="108">
        <v>53957</v>
      </c>
      <c r="F43" s="109">
        <v>654.09</v>
      </c>
      <c r="G43" s="280">
        <f t="shared" si="1"/>
        <v>35292734.130000003</v>
      </c>
      <c r="H43" s="100"/>
    </row>
    <row r="44" spans="1:8" ht="24.95" customHeight="1">
      <c r="A44" s="125" t="s">
        <v>68</v>
      </c>
      <c r="B44" s="120" t="s">
        <v>27</v>
      </c>
      <c r="C44" s="128" t="s">
        <v>69</v>
      </c>
      <c r="D44" s="118">
        <v>30</v>
      </c>
      <c r="E44" s="108">
        <v>52985</v>
      </c>
      <c r="F44" s="109">
        <v>654.09</v>
      </c>
      <c r="G44" s="280">
        <f t="shared" si="1"/>
        <v>34656958.649999999</v>
      </c>
      <c r="H44" s="100"/>
    </row>
    <row r="45" spans="1:8" ht="24.95" customHeight="1">
      <c r="A45" s="125" t="s">
        <v>68</v>
      </c>
      <c r="B45" s="120" t="s">
        <v>27</v>
      </c>
      <c r="C45" s="128" t="s">
        <v>69</v>
      </c>
      <c r="D45" s="118">
        <v>31</v>
      </c>
      <c r="E45" s="108">
        <v>27647</v>
      </c>
      <c r="F45" s="109">
        <v>654.09</v>
      </c>
      <c r="G45" s="280">
        <f t="shared" si="1"/>
        <v>18083626.23</v>
      </c>
      <c r="H45" s="100"/>
    </row>
    <row r="46" spans="1:8" ht="24.95" customHeight="1">
      <c r="A46" s="125" t="s">
        <v>68</v>
      </c>
      <c r="B46" s="120" t="s">
        <v>27</v>
      </c>
      <c r="C46" s="128" t="s">
        <v>69</v>
      </c>
      <c r="D46" s="118">
        <v>32</v>
      </c>
      <c r="E46" s="108">
        <v>9709</v>
      </c>
      <c r="F46" s="109">
        <v>654.09</v>
      </c>
      <c r="G46" s="280">
        <f t="shared" si="1"/>
        <v>6350559.8100000005</v>
      </c>
      <c r="H46" s="100"/>
    </row>
    <row r="47" spans="1:8" ht="24.95" customHeight="1">
      <c r="A47" s="125" t="s">
        <v>68</v>
      </c>
      <c r="B47" s="120" t="s">
        <v>27</v>
      </c>
      <c r="C47" s="128" t="s">
        <v>69</v>
      </c>
      <c r="D47" s="118">
        <v>33</v>
      </c>
      <c r="E47" s="108">
        <v>9150</v>
      </c>
      <c r="F47" s="109">
        <v>654.09</v>
      </c>
      <c r="G47" s="280">
        <f t="shared" si="1"/>
        <v>5984923.5</v>
      </c>
      <c r="H47" s="100"/>
    </row>
    <row r="48" spans="1:8" ht="24.95" customHeight="1">
      <c r="A48" s="125" t="s">
        <v>68</v>
      </c>
      <c r="B48" s="120" t="s">
        <v>27</v>
      </c>
      <c r="C48" s="128" t="s">
        <v>69</v>
      </c>
      <c r="D48" s="118">
        <v>34</v>
      </c>
      <c r="E48" s="108">
        <v>2651</v>
      </c>
      <c r="F48" s="109">
        <v>711.04499999999996</v>
      </c>
      <c r="G48" s="280">
        <f t="shared" si="1"/>
        <v>1884980.2949999999</v>
      </c>
      <c r="H48" s="100"/>
    </row>
    <row r="49" spans="1:8" ht="24.95" customHeight="1">
      <c r="A49" s="125" t="s">
        <v>68</v>
      </c>
      <c r="B49" s="120" t="s">
        <v>27</v>
      </c>
      <c r="C49" s="128" t="s">
        <v>69</v>
      </c>
      <c r="D49" s="118">
        <v>35</v>
      </c>
      <c r="E49" s="108">
        <v>2061</v>
      </c>
      <c r="F49" s="109">
        <v>711.04499999999996</v>
      </c>
      <c r="G49" s="280">
        <f t="shared" si="1"/>
        <v>1465463.7449999999</v>
      </c>
      <c r="H49" s="100"/>
    </row>
    <row r="50" spans="1:8" ht="24.95" customHeight="1">
      <c r="A50" s="125" t="s">
        <v>68</v>
      </c>
      <c r="B50" s="120" t="s">
        <v>27</v>
      </c>
      <c r="C50" s="128" t="s">
        <v>69</v>
      </c>
      <c r="D50" s="118">
        <v>36</v>
      </c>
      <c r="E50" s="108">
        <v>1843</v>
      </c>
      <c r="F50" s="109">
        <v>711.04499999999996</v>
      </c>
      <c r="G50" s="280">
        <f t="shared" si="1"/>
        <v>1310455.9349999998</v>
      </c>
      <c r="H50" s="100"/>
    </row>
    <row r="51" spans="1:8" ht="24.95" customHeight="1">
      <c r="A51" s="125" t="s">
        <v>68</v>
      </c>
      <c r="B51" s="120" t="s">
        <v>27</v>
      </c>
      <c r="C51" s="128" t="s">
        <v>69</v>
      </c>
      <c r="D51" s="118">
        <v>37</v>
      </c>
      <c r="E51" s="108">
        <v>4432</v>
      </c>
      <c r="F51" s="109">
        <v>711.04499999999996</v>
      </c>
      <c r="G51" s="280">
        <f t="shared" si="1"/>
        <v>3151351.44</v>
      </c>
      <c r="H51" s="100"/>
    </row>
    <row r="52" spans="1:8" ht="24.95" customHeight="1">
      <c r="A52" s="125" t="s">
        <v>68</v>
      </c>
      <c r="B52" s="120" t="s">
        <v>27</v>
      </c>
      <c r="C52" s="128" t="s">
        <v>69</v>
      </c>
      <c r="D52" s="118">
        <v>38</v>
      </c>
      <c r="E52" s="108">
        <v>1608</v>
      </c>
      <c r="F52" s="109">
        <v>711.04499999999996</v>
      </c>
      <c r="G52" s="280">
        <f t="shared" si="1"/>
        <v>1143360.3599999999</v>
      </c>
      <c r="H52" s="100"/>
    </row>
    <row r="53" spans="1:8" ht="24.95" customHeight="1">
      <c r="A53" s="125" t="s">
        <v>68</v>
      </c>
      <c r="B53" s="120" t="s">
        <v>27</v>
      </c>
      <c r="C53" s="128" t="s">
        <v>69</v>
      </c>
      <c r="D53" s="118">
        <v>39</v>
      </c>
      <c r="E53" s="108">
        <v>1718</v>
      </c>
      <c r="F53" s="109">
        <v>711.04499999999996</v>
      </c>
      <c r="G53" s="280">
        <f t="shared" si="1"/>
        <v>1221575.3099999998</v>
      </c>
      <c r="H53" s="100"/>
    </row>
    <row r="54" spans="1:8" ht="24.95" customHeight="1">
      <c r="A54" s="125" t="s">
        <v>68</v>
      </c>
      <c r="B54" s="120" t="s">
        <v>27</v>
      </c>
      <c r="C54" s="128" t="s">
        <v>69</v>
      </c>
      <c r="D54" s="118">
        <v>40</v>
      </c>
      <c r="E54" s="108">
        <v>2398</v>
      </c>
      <c r="F54" s="109">
        <v>711.04499999999996</v>
      </c>
      <c r="G54" s="280">
        <f t="shared" si="1"/>
        <v>1705085.91</v>
      </c>
      <c r="H54" s="100"/>
    </row>
    <row r="55" spans="1:8" ht="24.95" customHeight="1">
      <c r="A55" s="125" t="s">
        <v>68</v>
      </c>
      <c r="B55" s="120" t="s">
        <v>27</v>
      </c>
      <c r="C55" s="128" t="s">
        <v>69</v>
      </c>
      <c r="D55" s="129">
        <v>41</v>
      </c>
      <c r="E55" s="108">
        <v>408</v>
      </c>
      <c r="F55" s="109">
        <v>711.04499999999996</v>
      </c>
      <c r="G55" s="280">
        <f t="shared" si="1"/>
        <v>290106.36</v>
      </c>
      <c r="H55" s="100"/>
    </row>
    <row r="56" spans="1:8" ht="24.95" customHeight="1">
      <c r="A56" s="125" t="s">
        <v>68</v>
      </c>
      <c r="B56" s="120" t="s">
        <v>27</v>
      </c>
      <c r="C56" s="128" t="s">
        <v>69</v>
      </c>
      <c r="D56" s="129">
        <v>42</v>
      </c>
      <c r="E56" s="108">
        <v>59</v>
      </c>
      <c r="F56" s="109">
        <v>711.04499999999996</v>
      </c>
      <c r="G56" s="280">
        <f t="shared" si="1"/>
        <v>41951.654999999999</v>
      </c>
      <c r="H56" s="100"/>
    </row>
    <row r="57" spans="1:8" ht="24.95" customHeight="1">
      <c r="A57" s="125" t="s">
        <v>68</v>
      </c>
      <c r="B57" s="120" t="s">
        <v>27</v>
      </c>
      <c r="C57" s="128" t="s">
        <v>69</v>
      </c>
      <c r="D57" s="118">
        <v>43</v>
      </c>
      <c r="E57" s="108">
        <f>'[1]Invt. Textil 9-2024'!E57+'[1]Invt. Textil ENTRADA'!AH57-'[1]Invt. Textil SALIDA'!J57</f>
        <v>0</v>
      </c>
      <c r="F57" s="109">
        <v>711.04499999999996</v>
      </c>
      <c r="G57" s="280">
        <f t="shared" si="1"/>
        <v>0</v>
      </c>
      <c r="H57" s="100"/>
    </row>
    <row r="58" spans="1:8" ht="24.95" customHeight="1">
      <c r="A58" s="125" t="s">
        <v>68</v>
      </c>
      <c r="B58" s="120" t="s">
        <v>27</v>
      </c>
      <c r="C58" s="128" t="s">
        <v>69</v>
      </c>
      <c r="D58" s="118">
        <v>44</v>
      </c>
      <c r="E58" s="108">
        <f>'[1]Invt. Textil 9-2024'!E58+'[1]Invt. Textil ENTRADA'!AH58-'[1]Invt. Textil SALIDA'!J58</f>
        <v>0</v>
      </c>
      <c r="F58" s="109">
        <v>711.04499999999996</v>
      </c>
      <c r="G58" s="280">
        <f t="shared" si="1"/>
        <v>0</v>
      </c>
      <c r="H58" s="100"/>
    </row>
    <row r="59" spans="1:8" ht="24.95" customHeight="1">
      <c r="A59" s="125" t="s">
        <v>68</v>
      </c>
      <c r="B59" s="120" t="s">
        <v>27</v>
      </c>
      <c r="C59" s="128" t="s">
        <v>69</v>
      </c>
      <c r="D59" s="118">
        <v>45</v>
      </c>
      <c r="E59" s="108">
        <f>'[1]Invt. Textil 9-2024'!E59+'[1]Invt. Textil ENTRADA'!AH59-'[1]Invt. Textil SALIDA'!J59</f>
        <v>24</v>
      </c>
      <c r="F59" s="109">
        <v>711.04499999999996</v>
      </c>
      <c r="G59" s="280">
        <f t="shared" si="1"/>
        <v>17065.079999999998</v>
      </c>
      <c r="H59" s="100"/>
    </row>
    <row r="60" spans="1:8" ht="24.95" customHeight="1">
      <c r="A60" s="125" t="s">
        <v>68</v>
      </c>
      <c r="B60" s="120" t="s">
        <v>27</v>
      </c>
      <c r="C60" s="130" t="s">
        <v>69</v>
      </c>
      <c r="D60" s="118">
        <v>46</v>
      </c>
      <c r="E60" s="108">
        <f>'[1]Invt. Textil 9-2024'!E60+'[1]Invt. Textil ENTRADA'!AH60-'[1]Invt. Textil SALIDA'!J60</f>
        <v>8</v>
      </c>
      <c r="F60" s="109">
        <v>711.04499999999996</v>
      </c>
      <c r="G60" s="280">
        <f t="shared" si="1"/>
        <v>5688.36</v>
      </c>
      <c r="H60" s="100"/>
    </row>
    <row r="61" spans="1:8" ht="24.95" customHeight="1">
      <c r="A61" s="125" t="s">
        <v>68</v>
      </c>
      <c r="B61" s="120" t="s">
        <v>27</v>
      </c>
      <c r="C61" s="128" t="s">
        <v>70</v>
      </c>
      <c r="D61" s="118">
        <v>27</v>
      </c>
      <c r="E61" s="108">
        <f>'[1]Invt. Textil 9-2024'!E61+'[1]Invt. Textil ENTRADA'!AH61-'[1]Invt. Textil SALIDA'!J61</f>
        <v>0</v>
      </c>
      <c r="F61" s="109">
        <v>654.09</v>
      </c>
      <c r="G61" s="280">
        <f t="shared" si="1"/>
        <v>0</v>
      </c>
      <c r="H61" s="100"/>
    </row>
    <row r="62" spans="1:8" ht="24.95" customHeight="1">
      <c r="A62" s="125" t="s">
        <v>68</v>
      </c>
      <c r="B62" s="120" t="s">
        <v>27</v>
      </c>
      <c r="C62" s="128" t="s">
        <v>70</v>
      </c>
      <c r="D62" s="118">
        <v>28</v>
      </c>
      <c r="E62" s="108">
        <v>2433</v>
      </c>
      <c r="F62" s="109">
        <v>654.09</v>
      </c>
      <c r="G62" s="280">
        <f t="shared" si="1"/>
        <v>1591400.97</v>
      </c>
      <c r="H62" s="100"/>
    </row>
    <row r="63" spans="1:8" ht="24.95" customHeight="1">
      <c r="A63" s="125" t="s">
        <v>68</v>
      </c>
      <c r="B63" s="120" t="s">
        <v>27</v>
      </c>
      <c r="C63" s="128" t="s">
        <v>70</v>
      </c>
      <c r="D63" s="118">
        <v>29</v>
      </c>
      <c r="E63" s="108">
        <v>2224</v>
      </c>
      <c r="F63" s="109">
        <v>654.09</v>
      </c>
      <c r="G63" s="280">
        <f t="shared" si="1"/>
        <v>1454696.1600000001</v>
      </c>
      <c r="H63" s="100"/>
    </row>
    <row r="64" spans="1:8" ht="24.95" customHeight="1">
      <c r="A64" s="125" t="s">
        <v>68</v>
      </c>
      <c r="B64" s="120" t="s">
        <v>27</v>
      </c>
      <c r="C64" s="128" t="s">
        <v>70</v>
      </c>
      <c r="D64" s="118">
        <v>30</v>
      </c>
      <c r="E64" s="108">
        <v>74121</v>
      </c>
      <c r="F64" s="109">
        <v>654.09</v>
      </c>
      <c r="G64" s="280">
        <f t="shared" si="1"/>
        <v>48481804.890000001</v>
      </c>
      <c r="H64" s="100"/>
    </row>
    <row r="65" spans="1:8" ht="24.95" customHeight="1">
      <c r="A65" s="125" t="s">
        <v>68</v>
      </c>
      <c r="B65" s="120" t="s">
        <v>27</v>
      </c>
      <c r="C65" s="130" t="s">
        <v>70</v>
      </c>
      <c r="D65" s="118">
        <v>31</v>
      </c>
      <c r="E65" s="108">
        <v>74042</v>
      </c>
      <c r="F65" s="109">
        <v>654.09</v>
      </c>
      <c r="G65" s="280">
        <f t="shared" si="1"/>
        <v>48430131.780000001</v>
      </c>
      <c r="H65" s="100"/>
    </row>
    <row r="66" spans="1:8" ht="24.95" customHeight="1">
      <c r="A66" s="125" t="s">
        <v>71</v>
      </c>
      <c r="B66" s="120" t="s">
        <v>27</v>
      </c>
      <c r="C66" s="128" t="s">
        <v>70</v>
      </c>
      <c r="D66" s="118">
        <v>32</v>
      </c>
      <c r="E66" s="108">
        <v>74390</v>
      </c>
      <c r="F66" s="109">
        <v>654.09</v>
      </c>
      <c r="G66" s="280">
        <f t="shared" si="1"/>
        <v>48657755.100000001</v>
      </c>
      <c r="H66" s="100"/>
    </row>
    <row r="67" spans="1:8" ht="24.95" customHeight="1">
      <c r="A67" s="125" t="s">
        <v>72</v>
      </c>
      <c r="B67" s="120" t="s">
        <v>27</v>
      </c>
      <c r="C67" s="128" t="s">
        <v>70</v>
      </c>
      <c r="D67" s="118">
        <v>33</v>
      </c>
      <c r="E67" s="108">
        <v>78020</v>
      </c>
      <c r="F67" s="109">
        <v>654.09</v>
      </c>
      <c r="G67" s="280">
        <f t="shared" si="1"/>
        <v>51032101.800000004</v>
      </c>
      <c r="H67" s="100"/>
    </row>
    <row r="68" spans="1:8" ht="24.95" customHeight="1">
      <c r="A68" s="125" t="s">
        <v>73</v>
      </c>
      <c r="B68" s="120" t="s">
        <v>27</v>
      </c>
      <c r="C68" s="128" t="s">
        <v>70</v>
      </c>
      <c r="D68" s="118">
        <v>34</v>
      </c>
      <c r="E68" s="108">
        <v>8047</v>
      </c>
      <c r="F68" s="109">
        <v>711.04499999999996</v>
      </c>
      <c r="G68" s="280">
        <f t="shared" si="1"/>
        <v>5721779.1149999993</v>
      </c>
      <c r="H68" s="100"/>
    </row>
    <row r="69" spans="1:8" ht="24.95" customHeight="1">
      <c r="A69" s="125" t="s">
        <v>74</v>
      </c>
      <c r="B69" s="120" t="s">
        <v>27</v>
      </c>
      <c r="C69" s="128" t="s">
        <v>70</v>
      </c>
      <c r="D69" s="118">
        <v>35</v>
      </c>
      <c r="E69" s="108">
        <v>7116</v>
      </c>
      <c r="F69" s="109">
        <v>711.04499999999996</v>
      </c>
      <c r="G69" s="280">
        <f t="shared" si="1"/>
        <v>5059796.22</v>
      </c>
      <c r="H69" s="100"/>
    </row>
    <row r="70" spans="1:8" ht="24.95" customHeight="1">
      <c r="A70" s="125" t="s">
        <v>75</v>
      </c>
      <c r="B70" s="120" t="s">
        <v>27</v>
      </c>
      <c r="C70" s="128" t="s">
        <v>70</v>
      </c>
      <c r="D70" s="129">
        <v>36</v>
      </c>
      <c r="E70" s="108">
        <v>2855</v>
      </c>
      <c r="F70" s="109">
        <v>711.04499999999996</v>
      </c>
      <c r="G70" s="280">
        <f t="shared" si="1"/>
        <v>2030033.4749999999</v>
      </c>
      <c r="H70" s="100"/>
    </row>
    <row r="71" spans="1:8" ht="24.95" customHeight="1">
      <c r="A71" s="125" t="s">
        <v>76</v>
      </c>
      <c r="B71" s="120" t="s">
        <v>27</v>
      </c>
      <c r="C71" s="128" t="s">
        <v>70</v>
      </c>
      <c r="D71" s="118">
        <v>37</v>
      </c>
      <c r="E71" s="108">
        <v>2527</v>
      </c>
      <c r="F71" s="109">
        <v>711.04499999999996</v>
      </c>
      <c r="G71" s="280">
        <f t="shared" si="1"/>
        <v>1796810.7149999999</v>
      </c>
      <c r="H71" s="100"/>
    </row>
    <row r="72" spans="1:8" ht="24.95" customHeight="1">
      <c r="A72" s="125" t="s">
        <v>77</v>
      </c>
      <c r="B72" s="120" t="s">
        <v>27</v>
      </c>
      <c r="C72" s="128" t="s">
        <v>70</v>
      </c>
      <c r="D72" s="118">
        <v>38</v>
      </c>
      <c r="E72" s="108">
        <v>1040</v>
      </c>
      <c r="F72" s="109">
        <v>711.04499999999996</v>
      </c>
      <c r="G72" s="280">
        <f t="shared" si="1"/>
        <v>739486.79999999993</v>
      </c>
      <c r="H72" s="100"/>
    </row>
    <row r="73" spans="1:8" ht="24.95" customHeight="1">
      <c r="A73" s="125" t="s">
        <v>78</v>
      </c>
      <c r="B73" s="120" t="s">
        <v>27</v>
      </c>
      <c r="C73" s="128" t="s">
        <v>70</v>
      </c>
      <c r="D73" s="118">
        <v>39</v>
      </c>
      <c r="E73" s="108">
        <v>1206</v>
      </c>
      <c r="F73" s="109">
        <v>711.04499999999996</v>
      </c>
      <c r="G73" s="280">
        <f t="shared" ref="G73:G90" si="2">E73*F73</f>
        <v>857520.2699999999</v>
      </c>
      <c r="H73" s="100"/>
    </row>
    <row r="74" spans="1:8" ht="24.95" customHeight="1">
      <c r="A74" s="125" t="s">
        <v>79</v>
      </c>
      <c r="B74" s="120" t="s">
        <v>27</v>
      </c>
      <c r="C74" s="128" t="s">
        <v>70</v>
      </c>
      <c r="D74" s="129">
        <v>40</v>
      </c>
      <c r="E74" s="108">
        <v>554</v>
      </c>
      <c r="F74" s="109">
        <v>711.04499999999996</v>
      </c>
      <c r="G74" s="280">
        <f t="shared" si="2"/>
        <v>393918.93</v>
      </c>
      <c r="H74" s="100"/>
    </row>
    <row r="75" spans="1:8" ht="24.95" customHeight="1">
      <c r="A75" s="125" t="s">
        <v>80</v>
      </c>
      <c r="B75" s="120" t="s">
        <v>27</v>
      </c>
      <c r="C75" s="128" t="s">
        <v>70</v>
      </c>
      <c r="D75" s="118">
        <v>41</v>
      </c>
      <c r="E75" s="108">
        <f>'[1]Invt. Textil 9-2024'!E75+'[1]Invt. Textil ENTRADA'!AH75-'[1]Invt. Textil SALIDA'!J75</f>
        <v>830</v>
      </c>
      <c r="F75" s="109">
        <v>711.04499999999996</v>
      </c>
      <c r="G75" s="280">
        <f t="shared" si="2"/>
        <v>590167.35</v>
      </c>
      <c r="H75" s="100"/>
    </row>
    <row r="76" spans="1:8" ht="24.95" customHeight="1">
      <c r="A76" s="125" t="s">
        <v>81</v>
      </c>
      <c r="B76" s="120" t="s">
        <v>27</v>
      </c>
      <c r="C76" s="128" t="s">
        <v>70</v>
      </c>
      <c r="D76" s="118">
        <v>42</v>
      </c>
      <c r="E76" s="108">
        <v>675</v>
      </c>
      <c r="F76" s="109">
        <v>711.04499999999996</v>
      </c>
      <c r="G76" s="280">
        <f t="shared" si="2"/>
        <v>479955.375</v>
      </c>
      <c r="H76" s="100"/>
    </row>
    <row r="77" spans="1:8" ht="24.95" customHeight="1">
      <c r="A77" s="125" t="s">
        <v>82</v>
      </c>
      <c r="B77" s="120" t="s">
        <v>27</v>
      </c>
      <c r="C77" s="128" t="s">
        <v>70</v>
      </c>
      <c r="D77" s="118">
        <v>43</v>
      </c>
      <c r="E77" s="108">
        <v>223</v>
      </c>
      <c r="F77" s="109">
        <v>711.04499999999996</v>
      </c>
      <c r="G77" s="280">
        <f t="shared" si="2"/>
        <v>158563.035</v>
      </c>
      <c r="H77" s="100"/>
    </row>
    <row r="78" spans="1:8" ht="24.95" customHeight="1">
      <c r="A78" s="125" t="s">
        <v>83</v>
      </c>
      <c r="B78" s="120" t="s">
        <v>27</v>
      </c>
      <c r="C78" s="128" t="s">
        <v>70</v>
      </c>
      <c r="D78" s="118">
        <v>44</v>
      </c>
      <c r="E78" s="108">
        <v>260</v>
      </c>
      <c r="F78" s="109">
        <v>711.04499999999996</v>
      </c>
      <c r="G78" s="280">
        <f t="shared" si="2"/>
        <v>184871.69999999998</v>
      </c>
      <c r="H78" s="100"/>
    </row>
    <row r="79" spans="1:8" ht="24.95" customHeight="1">
      <c r="A79" s="125" t="s">
        <v>84</v>
      </c>
      <c r="B79" s="120" t="s">
        <v>27</v>
      </c>
      <c r="C79" s="128" t="s">
        <v>70</v>
      </c>
      <c r="D79" s="118">
        <v>45</v>
      </c>
      <c r="E79" s="108">
        <f>'[1]Invt. Textil 9-2024'!E79+'[1]Invt. Textil ENTRADA'!AH79-'[1]Invt. Textil SALIDA'!J79</f>
        <v>0</v>
      </c>
      <c r="F79" s="109">
        <v>711.04499999999996</v>
      </c>
      <c r="G79" s="280">
        <f t="shared" si="2"/>
        <v>0</v>
      </c>
      <c r="H79" s="100"/>
    </row>
    <row r="80" spans="1:8" ht="34.9">
      <c r="A80" s="125" t="s">
        <v>85</v>
      </c>
      <c r="B80" s="120" t="s">
        <v>27</v>
      </c>
      <c r="C80" s="130" t="s">
        <v>70</v>
      </c>
      <c r="D80" s="118">
        <v>46</v>
      </c>
      <c r="E80" s="108">
        <f>'[1]Invt. Textil 9-2024'!E80+'[1]Invt. Textil ENTRADA'!AH80-'[1]Invt. Textil SALIDA'!J80</f>
        <v>0</v>
      </c>
      <c r="F80" s="109">
        <v>711.04499999999996</v>
      </c>
      <c r="G80" s="280">
        <f t="shared" si="2"/>
        <v>0</v>
      </c>
      <c r="H80" s="100"/>
    </row>
    <row r="81" spans="1:9" ht="34.9">
      <c r="A81" s="125" t="s">
        <v>86</v>
      </c>
      <c r="B81" s="120" t="s">
        <v>27</v>
      </c>
      <c r="C81" s="130" t="s">
        <v>87</v>
      </c>
      <c r="D81" s="118">
        <v>5</v>
      </c>
      <c r="E81" s="108">
        <v>163</v>
      </c>
      <c r="F81" s="109">
        <v>42.53</v>
      </c>
      <c r="G81" s="280">
        <f t="shared" si="2"/>
        <v>6932.39</v>
      </c>
      <c r="H81" s="100"/>
    </row>
    <row r="82" spans="1:9" ht="34.9">
      <c r="A82" s="125" t="s">
        <v>86</v>
      </c>
      <c r="B82" s="120" t="s">
        <v>27</v>
      </c>
      <c r="C82" s="130" t="s">
        <v>87</v>
      </c>
      <c r="D82" s="118">
        <v>6</v>
      </c>
      <c r="E82" s="108">
        <v>4816</v>
      </c>
      <c r="F82" s="109">
        <v>42.53</v>
      </c>
      <c r="G82" s="280">
        <f t="shared" si="2"/>
        <v>204824.48</v>
      </c>
      <c r="H82" s="100"/>
    </row>
    <row r="83" spans="1:9" ht="34.9">
      <c r="A83" s="125" t="s">
        <v>86</v>
      </c>
      <c r="B83" s="120" t="s">
        <v>27</v>
      </c>
      <c r="C83" s="130" t="s">
        <v>87</v>
      </c>
      <c r="D83" s="118">
        <v>7</v>
      </c>
      <c r="E83" s="108">
        <v>1013</v>
      </c>
      <c r="F83" s="109">
        <v>42.53</v>
      </c>
      <c r="G83" s="280">
        <f t="shared" si="2"/>
        <v>43082.89</v>
      </c>
      <c r="H83" s="100"/>
    </row>
    <row r="84" spans="1:9" ht="34.9">
      <c r="A84" s="125" t="s">
        <v>86</v>
      </c>
      <c r="B84" s="120" t="s">
        <v>27</v>
      </c>
      <c r="C84" s="130" t="s">
        <v>87</v>
      </c>
      <c r="D84" s="118">
        <v>8</v>
      </c>
      <c r="E84" s="108">
        <v>30607</v>
      </c>
      <c r="F84" s="109">
        <v>47.84</v>
      </c>
      <c r="G84" s="280">
        <f t="shared" si="2"/>
        <v>1464238.8800000001</v>
      </c>
      <c r="H84" s="100"/>
    </row>
    <row r="85" spans="1:9" ht="34.9">
      <c r="A85" s="125" t="s">
        <v>86</v>
      </c>
      <c r="B85" s="120" t="s">
        <v>27</v>
      </c>
      <c r="C85" s="130" t="s">
        <v>87</v>
      </c>
      <c r="D85" s="129">
        <v>9</v>
      </c>
      <c r="E85" s="108">
        <v>239308</v>
      </c>
      <c r="F85" s="109">
        <v>47.84</v>
      </c>
      <c r="G85" s="280">
        <f t="shared" si="2"/>
        <v>11448494.720000001</v>
      </c>
      <c r="H85" s="100"/>
    </row>
    <row r="86" spans="1:9" ht="34.9">
      <c r="A86" s="125" t="s">
        <v>86</v>
      </c>
      <c r="B86" s="120" t="s">
        <v>27</v>
      </c>
      <c r="C86" s="130" t="s">
        <v>87</v>
      </c>
      <c r="D86" s="129">
        <v>10</v>
      </c>
      <c r="E86" s="108">
        <v>227100</v>
      </c>
      <c r="F86" s="109">
        <v>47.84</v>
      </c>
      <c r="G86" s="280">
        <f t="shared" si="2"/>
        <v>10864464</v>
      </c>
      <c r="H86" s="100"/>
    </row>
    <row r="87" spans="1:9" ht="34.9">
      <c r="A87" s="125" t="s">
        <v>88</v>
      </c>
      <c r="B87" s="120" t="s">
        <v>27</v>
      </c>
      <c r="C87" s="131" t="s">
        <v>89</v>
      </c>
      <c r="D87" s="132" t="s">
        <v>90</v>
      </c>
      <c r="E87" s="108">
        <v>201740</v>
      </c>
      <c r="F87" s="109">
        <v>357</v>
      </c>
      <c r="G87" s="280">
        <f t="shared" si="2"/>
        <v>72021180</v>
      </c>
      <c r="H87" s="100"/>
    </row>
    <row r="88" spans="1:9" ht="17.45">
      <c r="A88" s="125" t="s">
        <v>91</v>
      </c>
      <c r="B88" s="120" t="s">
        <v>92</v>
      </c>
      <c r="C88" s="130" t="s">
        <v>89</v>
      </c>
      <c r="D88" s="118" t="s">
        <v>93</v>
      </c>
      <c r="E88" s="108">
        <v>293802</v>
      </c>
      <c r="F88" s="109">
        <v>412</v>
      </c>
      <c r="G88" s="280">
        <f t="shared" si="2"/>
        <v>121046424</v>
      </c>
      <c r="H88" s="100"/>
    </row>
    <row r="89" spans="1:9" ht="17.45">
      <c r="A89" s="125" t="s">
        <v>72</v>
      </c>
      <c r="B89" s="120" t="s">
        <v>94</v>
      </c>
      <c r="C89" s="130" t="s">
        <v>95</v>
      </c>
      <c r="D89" s="132" t="s">
        <v>96</v>
      </c>
      <c r="E89" s="108">
        <v>312233</v>
      </c>
      <c r="F89" s="133">
        <v>47.5</v>
      </c>
      <c r="G89" s="280">
        <f t="shared" si="2"/>
        <v>14831067.5</v>
      </c>
      <c r="H89" s="100"/>
    </row>
    <row r="90" spans="1:9" ht="17.45">
      <c r="A90" s="134" t="s">
        <v>73</v>
      </c>
      <c r="B90" s="136" t="s">
        <v>94</v>
      </c>
      <c r="C90" s="137" t="s">
        <v>97</v>
      </c>
      <c r="D90" s="138" t="s">
        <v>96</v>
      </c>
      <c r="E90" s="286">
        <v>1191526</v>
      </c>
      <c r="F90" s="139">
        <v>47.5</v>
      </c>
      <c r="G90" s="287">
        <f t="shared" si="2"/>
        <v>56597485</v>
      </c>
      <c r="H90" s="100"/>
    </row>
    <row r="91" spans="1:9" ht="23.45">
      <c r="A91" s="505" t="s">
        <v>98</v>
      </c>
      <c r="B91" s="506"/>
      <c r="C91" s="506"/>
      <c r="D91" s="506"/>
      <c r="E91" s="506"/>
      <c r="F91" s="507"/>
      <c r="G91" s="288">
        <f>SUM(G9:G90)</f>
        <v>1089725102.5316665</v>
      </c>
      <c r="H91" s="142"/>
      <c r="I91" s="6"/>
    </row>
    <row r="92" spans="1:9" ht="23.45">
      <c r="A92" s="289"/>
      <c r="B92" s="290"/>
      <c r="C92" s="290"/>
      <c r="D92" s="290"/>
      <c r="E92" s="290"/>
      <c r="F92" s="290"/>
      <c r="G92" s="291"/>
      <c r="H92" s="142"/>
      <c r="I92" s="6"/>
    </row>
    <row r="93" spans="1:9" hidden="1">
      <c r="A93" s="117" t="s">
        <v>403</v>
      </c>
    </row>
    <row r="94" spans="1:9" hidden="1">
      <c r="A94" s="117"/>
    </row>
    <row r="95" spans="1:9" hidden="1">
      <c r="B95" s="117" t="s">
        <v>404</v>
      </c>
      <c r="E95" s="117" t="s">
        <v>405</v>
      </c>
    </row>
    <row r="96" spans="1:9" hidden="1">
      <c r="B96" s="117"/>
      <c r="E96" s="117"/>
    </row>
    <row r="97" spans="1:8" hidden="1"/>
    <row r="98" spans="1:8" hidden="1">
      <c r="C98" s="508" t="s">
        <v>406</v>
      </c>
      <c r="D98" s="508"/>
    </row>
    <row r="99" spans="1:8" hidden="1"/>
    <row r="100" spans="1:8" hidden="1"/>
    <row r="101" spans="1:8" ht="15.6" hidden="1">
      <c r="B101" s="83"/>
      <c r="C101" s="83"/>
      <c r="D101" s="70"/>
      <c r="E101" s="70"/>
    </row>
    <row r="102" spans="1:8" ht="15.6" hidden="1">
      <c r="B102" s="263"/>
      <c r="C102" s="509" t="s">
        <v>407</v>
      </c>
      <c r="D102" s="509"/>
      <c r="E102" s="146"/>
      <c r="F102" s="146"/>
    </row>
    <row r="103" spans="1:8" ht="15.6">
      <c r="B103" s="263"/>
      <c r="C103" s="292"/>
      <c r="D103" s="292"/>
      <c r="E103" s="146"/>
      <c r="F103" s="146"/>
    </row>
    <row r="104" spans="1:8" ht="15.6">
      <c r="A104" s="8"/>
      <c r="B104" s="8"/>
      <c r="C104" s="9"/>
      <c r="D104" s="9"/>
      <c r="E104" s="8"/>
      <c r="F104" s="8"/>
      <c r="G104" s="4"/>
      <c r="H104" s="5"/>
    </row>
    <row r="105" spans="1:8" ht="15.6">
      <c r="A105" s="10"/>
      <c r="B105" s="13" t="s">
        <v>408</v>
      </c>
      <c r="D105" s="206" t="s">
        <v>100</v>
      </c>
      <c r="E105" s="293"/>
      <c r="F105" s="293"/>
      <c r="G105" s="293"/>
      <c r="H105" s="5"/>
    </row>
    <row r="106" spans="1:8" ht="15.6">
      <c r="A106" s="9"/>
      <c r="B106" s="206" t="s">
        <v>409</v>
      </c>
      <c r="D106" s="13" t="s">
        <v>102</v>
      </c>
      <c r="E106" s="13"/>
      <c r="F106" s="13"/>
      <c r="G106" s="14"/>
      <c r="H106" s="5"/>
    </row>
    <row r="107" spans="1:8" ht="15.6">
      <c r="A107" s="510"/>
      <c r="B107" s="510"/>
      <c r="C107" s="12"/>
      <c r="D107" s="15"/>
      <c r="E107" s="511"/>
      <c r="F107" s="511"/>
      <c r="G107" s="511"/>
      <c r="H107" s="5"/>
    </row>
    <row r="108" spans="1:8" ht="15.6">
      <c r="B108" s="264"/>
      <c r="C108" s="83"/>
      <c r="D108" s="468"/>
      <c r="E108" s="468"/>
      <c r="F108" s="468"/>
    </row>
    <row r="109" spans="1:8">
      <c r="B109" s="84"/>
      <c r="C109" s="84"/>
    </row>
  </sheetData>
  <protectedRanges>
    <protectedRange algorithmName="SHA-512" hashValue="/UDdpgHhFkwi1H7zs063JFFq8lGXhjGtilDI2ZJT4U/DZg8WP+NobVIrHSObn4CMXJuEglMvnmZnsrmnyFtTjg==" saltValue="gu3U5BOlRS5xBQQ9frPb0g==" spinCount="100000" sqref="E8:G90" name="Rango1"/>
  </protectedRanges>
  <autoFilter ref="A8:G91" xr:uid="{20E94272-D32C-4BAC-87D7-2AA49C97536B}"/>
  <mergeCells count="8">
    <mergeCell ref="D108:F108"/>
    <mergeCell ref="A1:G6"/>
    <mergeCell ref="A7:G7"/>
    <mergeCell ref="A91:F91"/>
    <mergeCell ref="C98:D98"/>
    <mergeCell ref="C102:D102"/>
    <mergeCell ref="A107:B107"/>
    <mergeCell ref="E107:G107"/>
  </mergeCells>
  <conditionalFormatting sqref="H104:H107">
    <cfRule type="colorScale" priority="1">
      <colorScale>
        <cfvo type="num" val="&quot;&gt;o=(239545.75&quot;"/>
        <cfvo type="max"/>
        <color rgb="FFFF7128"/>
        <color rgb="FFFFEF9C"/>
      </colorScale>
    </cfRule>
    <cfRule type="colorScale" priority="2">
      <colorScale>
        <cfvo type="num" val="&quot;&gt;=239545.75&quot;"/>
        <cfvo type="num" val="239545.75"/>
        <color rgb="FFFF7128"/>
        <color rgb="FFFF0000"/>
      </colorScale>
    </cfRule>
  </conditionalFormatting>
  <pageMargins left="0.65" right="0.70866141732283472" top="0.59055118110236227" bottom="0.74803149606299213" header="0.62992125984251968" footer="0.31496062992125984"/>
  <pageSetup scale="80" fitToHeight="0" orientation="portrait"/>
  <headerFooter>
    <oddFooter>&amp;C&amp;P of &amp;N Pages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A95CD-8368-4487-8DEB-C3B323896CF1}">
  <sheetPr>
    <pageSetUpPr fitToPage="1"/>
  </sheetPr>
  <dimension ref="A1:I158"/>
  <sheetViews>
    <sheetView topLeftCell="A50" workbookViewId="0">
      <selection activeCell="D153" sqref="D153"/>
    </sheetView>
  </sheetViews>
  <sheetFormatPr defaultColWidth="9.140625" defaultRowHeight="14.45"/>
  <cols>
    <col min="1" max="1" width="7.7109375" customWidth="1"/>
    <col min="2" max="2" width="15.28515625" customWidth="1"/>
    <col min="3" max="3" width="15.5703125" customWidth="1"/>
    <col min="4" max="4" width="57.140625" customWidth="1"/>
    <col min="5" max="5" width="10" customWidth="1"/>
    <col min="6" max="6" width="12.5703125" hidden="1" customWidth="1"/>
    <col min="7" max="7" width="11.5703125" hidden="1" customWidth="1"/>
    <col min="8" max="8" width="10.7109375" hidden="1" customWidth="1"/>
    <col min="9" max="9" width="13.28515625" hidden="1" customWidth="1"/>
  </cols>
  <sheetData>
    <row r="1" spans="1:9" ht="22.5" customHeight="1">
      <c r="B1" s="484"/>
      <c r="C1" s="485"/>
      <c r="D1" s="485"/>
      <c r="E1" s="485"/>
      <c r="F1" s="485"/>
      <c r="G1" s="485"/>
      <c r="H1" s="485"/>
      <c r="I1" s="486"/>
    </row>
    <row r="2" spans="1:9" ht="22.5" customHeight="1">
      <c r="B2" s="487"/>
      <c r="C2" s="488"/>
      <c r="D2" s="488"/>
      <c r="E2" s="488"/>
      <c r="F2" s="488"/>
      <c r="G2" s="488"/>
      <c r="H2" s="488"/>
      <c r="I2" s="489"/>
    </row>
    <row r="3" spans="1:9" ht="22.5" customHeight="1">
      <c r="B3" s="487"/>
      <c r="C3" s="488"/>
      <c r="D3" s="488"/>
      <c r="E3" s="488"/>
      <c r="F3" s="488"/>
      <c r="G3" s="488"/>
      <c r="H3" s="488"/>
      <c r="I3" s="489"/>
    </row>
    <row r="4" spans="1:9" ht="22.5" customHeight="1">
      <c r="B4" s="487"/>
      <c r="C4" s="488"/>
      <c r="D4" s="488"/>
      <c r="E4" s="488"/>
      <c r="F4" s="488"/>
      <c r="G4" s="488"/>
      <c r="H4" s="488"/>
      <c r="I4" s="489"/>
    </row>
    <row r="5" spans="1:9" ht="22.5" customHeight="1">
      <c r="B5" s="487"/>
      <c r="C5" s="488"/>
      <c r="D5" s="488"/>
      <c r="E5" s="488"/>
      <c r="F5" s="488"/>
      <c r="G5" s="488"/>
      <c r="H5" s="488"/>
      <c r="I5" s="489"/>
    </row>
    <row r="6" spans="1:9" ht="11.25" customHeight="1">
      <c r="B6" s="490"/>
      <c r="C6" s="491"/>
      <c r="D6" s="491"/>
      <c r="E6" s="491"/>
      <c r="F6" s="491"/>
      <c r="G6" s="491"/>
      <c r="H6" s="491"/>
      <c r="I6" s="492"/>
    </row>
    <row r="7" spans="1:9" ht="19.899999999999999">
      <c r="B7" s="493" t="s">
        <v>410</v>
      </c>
      <c r="C7" s="494"/>
      <c r="D7" s="494"/>
      <c r="E7" s="494"/>
      <c r="F7" s="494"/>
      <c r="G7" s="494"/>
      <c r="H7" s="494"/>
      <c r="I7" s="495"/>
    </row>
    <row r="8" spans="1:9" ht="41.45">
      <c r="B8" s="265" t="s">
        <v>3</v>
      </c>
      <c r="C8" s="266" t="s">
        <v>4</v>
      </c>
      <c r="D8" s="266" t="s">
        <v>114</v>
      </c>
      <c r="E8" s="266" t="s">
        <v>115</v>
      </c>
      <c r="F8" s="266" t="s">
        <v>116</v>
      </c>
      <c r="G8" s="266" t="s">
        <v>117</v>
      </c>
      <c r="H8" s="267" t="s">
        <v>118</v>
      </c>
      <c r="I8" s="268" t="s">
        <v>119</v>
      </c>
    </row>
    <row r="9" spans="1:9" ht="18.75" customHeight="1">
      <c r="A9">
        <v>236306</v>
      </c>
      <c r="B9" s="269" t="s">
        <v>120</v>
      </c>
      <c r="C9" s="270">
        <v>45266</v>
      </c>
      <c r="D9" s="271" t="s">
        <v>121</v>
      </c>
      <c r="E9" s="272"/>
      <c r="F9" s="273">
        <v>5</v>
      </c>
      <c r="G9" s="273">
        <f t="shared" ref="G9:G40" si="0">E9+F9</f>
        <v>5</v>
      </c>
      <c r="H9" s="274">
        <v>266.68</v>
      </c>
      <c r="I9" s="408">
        <f t="shared" ref="I9:I40" si="1">G9*H9</f>
        <v>1333.4</v>
      </c>
    </row>
    <row r="10" spans="1:9" ht="18.75" customHeight="1">
      <c r="A10">
        <v>239101</v>
      </c>
      <c r="B10" s="257" t="s">
        <v>122</v>
      </c>
      <c r="C10" s="223">
        <v>45120</v>
      </c>
      <c r="D10" s="224" t="s">
        <v>123</v>
      </c>
      <c r="E10" s="225"/>
      <c r="F10" s="226">
        <v>60</v>
      </c>
      <c r="G10" s="273">
        <f t="shared" si="0"/>
        <v>60</v>
      </c>
      <c r="H10" s="228">
        <v>152</v>
      </c>
      <c r="I10" s="409">
        <f t="shared" si="1"/>
        <v>9120</v>
      </c>
    </row>
    <row r="11" spans="1:9" ht="18.75" customHeight="1">
      <c r="A11">
        <v>239102</v>
      </c>
      <c r="B11" s="257" t="s">
        <v>122</v>
      </c>
      <c r="C11" s="223">
        <v>45468</v>
      </c>
      <c r="D11" s="224" t="s">
        <v>124</v>
      </c>
      <c r="E11" s="225"/>
      <c r="F11" s="226">
        <v>400</v>
      </c>
      <c r="G11" s="273">
        <f t="shared" si="0"/>
        <v>400</v>
      </c>
      <c r="H11" s="227">
        <v>177</v>
      </c>
      <c r="I11" s="409">
        <f t="shared" si="1"/>
        <v>70800</v>
      </c>
    </row>
    <row r="12" spans="1:9" ht="18.75" customHeight="1">
      <c r="A12">
        <v>239905</v>
      </c>
      <c r="B12" s="257" t="s">
        <v>165</v>
      </c>
      <c r="C12" s="223">
        <v>43411</v>
      </c>
      <c r="D12" s="229" t="s">
        <v>126</v>
      </c>
      <c r="E12" s="225"/>
      <c r="F12" s="226">
        <v>91</v>
      </c>
      <c r="G12" s="273">
        <f t="shared" si="0"/>
        <v>91</v>
      </c>
      <c r="H12" s="230">
        <v>5.25</v>
      </c>
      <c r="I12" s="409">
        <f t="shared" si="1"/>
        <v>477.75</v>
      </c>
    </row>
    <row r="13" spans="1:9" ht="18.75" customHeight="1">
      <c r="A13">
        <v>239905</v>
      </c>
      <c r="B13" s="257" t="s">
        <v>165</v>
      </c>
      <c r="C13" s="223">
        <v>44825</v>
      </c>
      <c r="D13" s="224" t="s">
        <v>127</v>
      </c>
      <c r="E13" s="225"/>
      <c r="F13" s="226">
        <v>87</v>
      </c>
      <c r="G13" s="273">
        <f t="shared" si="0"/>
        <v>87</v>
      </c>
      <c r="H13" s="228">
        <v>17</v>
      </c>
      <c r="I13" s="409">
        <f t="shared" si="1"/>
        <v>1479</v>
      </c>
    </row>
    <row r="14" spans="1:9" ht="18.75" customHeight="1">
      <c r="A14">
        <v>239905</v>
      </c>
      <c r="B14" s="257" t="s">
        <v>128</v>
      </c>
      <c r="C14" s="223">
        <v>44833</v>
      </c>
      <c r="D14" s="231" t="s">
        <v>411</v>
      </c>
      <c r="E14" s="225"/>
      <c r="F14" s="226">
        <v>91</v>
      </c>
      <c r="G14" s="273">
        <f t="shared" si="0"/>
        <v>91</v>
      </c>
      <c r="H14" s="228">
        <v>105.93</v>
      </c>
      <c r="I14" s="409">
        <f t="shared" si="1"/>
        <v>9639.630000000001</v>
      </c>
    </row>
    <row r="15" spans="1:9" ht="18.75" customHeight="1">
      <c r="A15">
        <v>234101</v>
      </c>
      <c r="B15" s="257" t="s">
        <v>130</v>
      </c>
      <c r="C15" s="223">
        <v>44945</v>
      </c>
      <c r="D15" s="231" t="s">
        <v>131</v>
      </c>
      <c r="E15" s="225"/>
      <c r="F15" s="226">
        <v>6</v>
      </c>
      <c r="G15" s="273">
        <f t="shared" si="0"/>
        <v>6</v>
      </c>
      <c r="H15" s="228">
        <v>775</v>
      </c>
      <c r="I15" s="409">
        <f t="shared" si="1"/>
        <v>4650</v>
      </c>
    </row>
    <row r="16" spans="1:9" ht="18.75" customHeight="1">
      <c r="A16">
        <v>239101</v>
      </c>
      <c r="B16" s="257" t="s">
        <v>132</v>
      </c>
      <c r="C16" s="223">
        <v>45132</v>
      </c>
      <c r="D16" s="229" t="s">
        <v>133</v>
      </c>
      <c r="E16" s="225"/>
      <c r="F16" s="226">
        <v>292</v>
      </c>
      <c r="G16" s="273">
        <f t="shared" si="0"/>
        <v>292</v>
      </c>
      <c r="H16" s="228">
        <v>798.65</v>
      </c>
      <c r="I16" s="409">
        <f t="shared" si="1"/>
        <v>233205.8</v>
      </c>
    </row>
    <row r="17" spans="1:9" ht="18.75" customHeight="1">
      <c r="A17">
        <v>239101</v>
      </c>
      <c r="B17" s="257" t="s">
        <v>136</v>
      </c>
      <c r="C17" s="223" t="s">
        <v>137</v>
      </c>
      <c r="D17" s="229" t="s">
        <v>138</v>
      </c>
      <c r="E17" s="225"/>
      <c r="F17" s="226">
        <v>180</v>
      </c>
      <c r="G17" s="273">
        <f t="shared" si="0"/>
        <v>180</v>
      </c>
      <c r="H17" s="228">
        <v>826</v>
      </c>
      <c r="I17" s="409">
        <f t="shared" si="1"/>
        <v>148680</v>
      </c>
    </row>
    <row r="18" spans="1:9" ht="18.75" customHeight="1">
      <c r="A18">
        <v>239102</v>
      </c>
      <c r="B18" s="257" t="s">
        <v>136</v>
      </c>
      <c r="C18" s="223">
        <v>43099</v>
      </c>
      <c r="D18" s="229" t="s">
        <v>135</v>
      </c>
      <c r="E18" s="225"/>
      <c r="F18" s="226">
        <v>0</v>
      </c>
      <c r="G18" s="273">
        <f t="shared" si="0"/>
        <v>0</v>
      </c>
      <c r="H18" s="228">
        <v>105.39</v>
      </c>
      <c r="I18" s="409">
        <f t="shared" si="1"/>
        <v>0</v>
      </c>
    </row>
    <row r="19" spans="1:9" ht="18.75" customHeight="1">
      <c r="A19">
        <v>239101</v>
      </c>
      <c r="B19" s="257" t="s">
        <v>136</v>
      </c>
      <c r="C19" s="223">
        <v>45114</v>
      </c>
      <c r="D19" s="229" t="s">
        <v>139</v>
      </c>
      <c r="E19" s="225"/>
      <c r="F19" s="226">
        <v>304</v>
      </c>
      <c r="G19" s="273">
        <f t="shared" si="0"/>
        <v>304</v>
      </c>
      <c r="H19" s="228">
        <v>348.9</v>
      </c>
      <c r="I19" s="409">
        <f t="shared" si="1"/>
        <v>106065.59999999999</v>
      </c>
    </row>
    <row r="20" spans="1:9" ht="18.75" customHeight="1">
      <c r="A20">
        <v>239905</v>
      </c>
      <c r="B20" s="257" t="s">
        <v>140</v>
      </c>
      <c r="C20" s="223">
        <v>44839</v>
      </c>
      <c r="D20" s="224" t="s">
        <v>141</v>
      </c>
      <c r="E20" s="225"/>
      <c r="F20" s="294" t="s">
        <v>32</v>
      </c>
      <c r="G20" s="273">
        <f t="shared" si="0"/>
        <v>0</v>
      </c>
      <c r="H20" s="228">
        <v>2985</v>
      </c>
      <c r="I20" s="409">
        <f t="shared" si="1"/>
        <v>0</v>
      </c>
    </row>
    <row r="21" spans="1:9" ht="18.75" customHeight="1">
      <c r="A21">
        <v>236304</v>
      </c>
      <c r="B21" s="257" t="s">
        <v>142</v>
      </c>
      <c r="C21" s="223">
        <v>43411</v>
      </c>
      <c r="D21" s="229" t="s">
        <v>143</v>
      </c>
      <c r="E21" s="225"/>
      <c r="F21" s="226">
        <v>0</v>
      </c>
      <c r="G21" s="273">
        <f t="shared" si="0"/>
        <v>0</v>
      </c>
      <c r="H21" s="228">
        <v>334</v>
      </c>
      <c r="I21" s="409">
        <f t="shared" si="1"/>
        <v>0</v>
      </c>
    </row>
    <row r="22" spans="1:9" ht="18.75" customHeight="1">
      <c r="A22">
        <v>231101</v>
      </c>
      <c r="B22" s="257" t="s">
        <v>144</v>
      </c>
      <c r="C22" s="223">
        <v>45503</v>
      </c>
      <c r="D22" s="229" t="s">
        <v>145</v>
      </c>
      <c r="E22" s="225"/>
      <c r="F22" s="226">
        <v>0</v>
      </c>
      <c r="G22" s="273">
        <f t="shared" si="0"/>
        <v>0</v>
      </c>
      <c r="H22" s="228">
        <v>119</v>
      </c>
      <c r="I22" s="409">
        <f t="shared" si="1"/>
        <v>0</v>
      </c>
    </row>
    <row r="23" spans="1:9" ht="18.75" customHeight="1">
      <c r="A23">
        <v>239905</v>
      </c>
      <c r="B23" s="257" t="s">
        <v>152</v>
      </c>
      <c r="C23" s="223">
        <v>44839</v>
      </c>
      <c r="D23" s="231" t="s">
        <v>153</v>
      </c>
      <c r="E23" s="225"/>
      <c r="F23" s="226">
        <v>76</v>
      </c>
      <c r="G23" s="273">
        <f t="shared" si="0"/>
        <v>76</v>
      </c>
      <c r="H23" s="228">
        <v>50</v>
      </c>
      <c r="I23" s="409">
        <f t="shared" si="1"/>
        <v>3800</v>
      </c>
    </row>
    <row r="24" spans="1:9" ht="18.75" customHeight="1">
      <c r="A24">
        <v>231101</v>
      </c>
      <c r="B24" s="257" t="s">
        <v>157</v>
      </c>
      <c r="C24" s="223" t="s">
        <v>158</v>
      </c>
      <c r="D24" s="229" t="s">
        <v>159</v>
      </c>
      <c r="E24" s="225"/>
      <c r="F24" s="226">
        <v>0</v>
      </c>
      <c r="G24" s="273">
        <f t="shared" si="0"/>
        <v>0</v>
      </c>
      <c r="H24" s="233">
        <v>135</v>
      </c>
      <c r="I24" s="409">
        <f t="shared" si="1"/>
        <v>0</v>
      </c>
    </row>
    <row r="25" spans="1:9" ht="18.75" customHeight="1">
      <c r="A25">
        <v>239501</v>
      </c>
      <c r="B25" s="257" t="s">
        <v>412</v>
      </c>
      <c r="C25" s="243" t="s">
        <v>413</v>
      </c>
      <c r="D25" s="224" t="s">
        <v>414</v>
      </c>
      <c r="E25" s="225"/>
      <c r="F25" s="226">
        <v>2</v>
      </c>
      <c r="G25" s="273">
        <f t="shared" si="0"/>
        <v>2</v>
      </c>
      <c r="H25" s="228">
        <v>1085</v>
      </c>
      <c r="I25" s="409">
        <f t="shared" si="1"/>
        <v>2170</v>
      </c>
    </row>
    <row r="26" spans="1:9" ht="18.75" customHeight="1">
      <c r="A26">
        <v>239501</v>
      </c>
      <c r="B26" s="257" t="s">
        <v>412</v>
      </c>
      <c r="C26" s="243" t="s">
        <v>413</v>
      </c>
      <c r="D26" s="224" t="s">
        <v>415</v>
      </c>
      <c r="E26" s="225"/>
      <c r="F26" s="226">
        <v>2</v>
      </c>
      <c r="G26" s="273">
        <f t="shared" si="0"/>
        <v>2</v>
      </c>
      <c r="H26" s="228">
        <v>960</v>
      </c>
      <c r="I26" s="409">
        <f t="shared" si="1"/>
        <v>1920</v>
      </c>
    </row>
    <row r="27" spans="1:9" ht="18.75" customHeight="1">
      <c r="A27">
        <v>239501</v>
      </c>
      <c r="B27" s="257" t="s">
        <v>412</v>
      </c>
      <c r="C27" s="243" t="s">
        <v>413</v>
      </c>
      <c r="D27" s="224" t="s">
        <v>416</v>
      </c>
      <c r="E27" s="225"/>
      <c r="F27" s="226">
        <v>2</v>
      </c>
      <c r="G27" s="273">
        <f t="shared" si="0"/>
        <v>2</v>
      </c>
      <c r="H27" s="228">
        <v>775</v>
      </c>
      <c r="I27" s="409">
        <f t="shared" si="1"/>
        <v>1550</v>
      </c>
    </row>
    <row r="28" spans="1:9" ht="18.75" customHeight="1">
      <c r="A28">
        <v>239501</v>
      </c>
      <c r="B28" s="257" t="s">
        <v>412</v>
      </c>
      <c r="C28" s="243" t="s">
        <v>413</v>
      </c>
      <c r="D28" s="224" t="s">
        <v>417</v>
      </c>
      <c r="E28" s="225"/>
      <c r="F28" s="226">
        <v>2</v>
      </c>
      <c r="G28" s="273">
        <f t="shared" si="0"/>
        <v>2</v>
      </c>
      <c r="H28" s="228">
        <v>789</v>
      </c>
      <c r="I28" s="409">
        <f t="shared" si="1"/>
        <v>1578</v>
      </c>
    </row>
    <row r="29" spans="1:9" ht="18.75" customHeight="1">
      <c r="A29">
        <v>239101</v>
      </c>
      <c r="B29" s="257" t="s">
        <v>243</v>
      </c>
      <c r="C29" s="243" t="s">
        <v>418</v>
      </c>
      <c r="D29" s="224" t="s">
        <v>419</v>
      </c>
      <c r="E29" s="225"/>
      <c r="F29" s="226">
        <v>200</v>
      </c>
      <c r="G29" s="273">
        <f t="shared" si="0"/>
        <v>200</v>
      </c>
      <c r="H29" s="228">
        <v>4.5999999999999996</v>
      </c>
      <c r="I29" s="409">
        <f t="shared" si="1"/>
        <v>919.99999999999989</v>
      </c>
    </row>
    <row r="30" spans="1:9" ht="18.75" customHeight="1">
      <c r="A30">
        <v>231101</v>
      </c>
      <c r="B30" s="257" t="s">
        <v>162</v>
      </c>
      <c r="C30" s="223" t="s">
        <v>163</v>
      </c>
      <c r="D30" s="231" t="s">
        <v>164</v>
      </c>
      <c r="E30" s="225"/>
      <c r="F30" s="226">
        <v>0</v>
      </c>
      <c r="G30" s="273">
        <f t="shared" si="0"/>
        <v>0</v>
      </c>
      <c r="H30" s="228">
        <v>230.6</v>
      </c>
      <c r="I30" s="409">
        <f t="shared" si="1"/>
        <v>0</v>
      </c>
    </row>
    <row r="31" spans="1:9" ht="18.75" customHeight="1">
      <c r="A31">
        <v>239501</v>
      </c>
      <c r="B31" s="257" t="s">
        <v>420</v>
      </c>
      <c r="C31" s="243" t="s">
        <v>413</v>
      </c>
      <c r="D31" s="231" t="s">
        <v>421</v>
      </c>
      <c r="E31" s="225"/>
      <c r="F31" s="226">
        <v>10</v>
      </c>
      <c r="G31" s="273">
        <f t="shared" si="0"/>
        <v>10</v>
      </c>
      <c r="H31" s="228">
        <f>140000.04/10</f>
        <v>14000.004000000001</v>
      </c>
      <c r="I31" s="409">
        <f t="shared" si="1"/>
        <v>140000.04</v>
      </c>
    </row>
    <row r="32" spans="1:9" ht="18.75" customHeight="1">
      <c r="A32" s="323" t="s">
        <v>422</v>
      </c>
      <c r="B32" s="257" t="s">
        <v>423</v>
      </c>
      <c r="C32" s="223">
        <v>44825</v>
      </c>
      <c r="D32" s="224" t="s">
        <v>166</v>
      </c>
      <c r="E32" s="225"/>
      <c r="F32" s="226">
        <v>1</v>
      </c>
      <c r="G32" s="273">
        <f t="shared" si="0"/>
        <v>1</v>
      </c>
      <c r="H32" s="228">
        <v>589</v>
      </c>
      <c r="I32" s="409">
        <f t="shared" si="1"/>
        <v>589</v>
      </c>
    </row>
    <row r="33" spans="1:9" ht="18.75" customHeight="1">
      <c r="A33" s="323" t="s">
        <v>422</v>
      </c>
      <c r="B33" s="257" t="s">
        <v>165</v>
      </c>
      <c r="C33" s="223">
        <v>44825</v>
      </c>
      <c r="D33" s="224" t="s">
        <v>168</v>
      </c>
      <c r="E33" s="225"/>
      <c r="F33" s="226">
        <v>33</v>
      </c>
      <c r="G33" s="273">
        <f t="shared" si="0"/>
        <v>33</v>
      </c>
      <c r="H33" s="228">
        <v>118.64</v>
      </c>
      <c r="I33" s="409">
        <f t="shared" si="1"/>
        <v>3915.12</v>
      </c>
    </row>
    <row r="34" spans="1:9" ht="18.75" customHeight="1">
      <c r="A34" s="323">
        <v>239905</v>
      </c>
      <c r="B34" s="257" t="s">
        <v>165</v>
      </c>
      <c r="C34" s="223">
        <v>43411</v>
      </c>
      <c r="D34" s="229" t="s">
        <v>169</v>
      </c>
      <c r="E34" s="225"/>
      <c r="F34" s="226">
        <v>0</v>
      </c>
      <c r="G34" s="273">
        <f t="shared" si="0"/>
        <v>0</v>
      </c>
      <c r="H34" s="228">
        <v>118.64</v>
      </c>
      <c r="I34" s="409">
        <f t="shared" si="1"/>
        <v>0</v>
      </c>
    </row>
    <row r="35" spans="1:9" ht="18.75" customHeight="1">
      <c r="A35">
        <v>239102</v>
      </c>
      <c r="B35" s="257" t="s">
        <v>172</v>
      </c>
      <c r="C35" s="223" t="s">
        <v>173</v>
      </c>
      <c r="D35" s="232" t="s">
        <v>174</v>
      </c>
      <c r="E35" s="225"/>
      <c r="F35" s="226">
        <v>0</v>
      </c>
      <c r="G35" s="273">
        <f t="shared" si="0"/>
        <v>0</v>
      </c>
      <c r="H35" s="230">
        <v>76.709999999999994</v>
      </c>
      <c r="I35" s="409">
        <f t="shared" si="1"/>
        <v>0</v>
      </c>
    </row>
    <row r="36" spans="1:9" ht="18.75" customHeight="1">
      <c r="A36">
        <v>239101</v>
      </c>
      <c r="B36" s="257" t="s">
        <v>175</v>
      </c>
      <c r="C36" s="223">
        <v>45132</v>
      </c>
      <c r="D36" s="229" t="s">
        <v>176</v>
      </c>
      <c r="E36" s="225"/>
      <c r="F36" s="226">
        <v>10</v>
      </c>
      <c r="G36" s="273">
        <f t="shared" si="0"/>
        <v>10</v>
      </c>
      <c r="H36" s="228">
        <v>11210</v>
      </c>
      <c r="I36" s="409">
        <f t="shared" si="1"/>
        <v>112100</v>
      </c>
    </row>
    <row r="37" spans="1:9" ht="18.75" customHeight="1">
      <c r="A37">
        <v>239905</v>
      </c>
      <c r="B37" s="257" t="s">
        <v>177</v>
      </c>
      <c r="C37" s="223">
        <v>43411</v>
      </c>
      <c r="D37" s="229" t="s">
        <v>178</v>
      </c>
      <c r="E37" s="225"/>
      <c r="F37" s="226">
        <v>0</v>
      </c>
      <c r="G37" s="273">
        <f t="shared" si="0"/>
        <v>0</v>
      </c>
      <c r="H37" s="228">
        <v>300.85000000000002</v>
      </c>
      <c r="I37" s="409">
        <f t="shared" si="1"/>
        <v>0</v>
      </c>
    </row>
    <row r="38" spans="1:9" ht="18.75" customHeight="1">
      <c r="A38" s="323">
        <v>239905</v>
      </c>
      <c r="B38" s="257" t="s">
        <v>179</v>
      </c>
      <c r="C38" s="223">
        <v>44825</v>
      </c>
      <c r="D38" s="231" t="s">
        <v>180</v>
      </c>
      <c r="E38" s="225"/>
      <c r="F38" s="226">
        <v>94</v>
      </c>
      <c r="G38" s="273">
        <f t="shared" si="0"/>
        <v>94</v>
      </c>
      <c r="H38" s="228">
        <v>52</v>
      </c>
      <c r="I38" s="409">
        <f t="shared" si="1"/>
        <v>4888</v>
      </c>
    </row>
    <row r="39" spans="1:9" ht="18.75" customHeight="1">
      <c r="A39" s="323">
        <v>239905</v>
      </c>
      <c r="B39" s="257" t="s">
        <v>179</v>
      </c>
      <c r="C39" s="223">
        <v>44825</v>
      </c>
      <c r="D39" s="231" t="s">
        <v>181</v>
      </c>
      <c r="E39" s="225"/>
      <c r="F39" s="226">
        <v>97</v>
      </c>
      <c r="G39" s="273">
        <f t="shared" si="0"/>
        <v>97</v>
      </c>
      <c r="H39" s="228">
        <v>76</v>
      </c>
      <c r="I39" s="409">
        <f t="shared" si="1"/>
        <v>7372</v>
      </c>
    </row>
    <row r="40" spans="1:9" ht="18.75" customHeight="1">
      <c r="A40" s="323" t="s">
        <v>424</v>
      </c>
      <c r="B40" s="257" t="s">
        <v>182</v>
      </c>
      <c r="C40" s="223">
        <v>45114</v>
      </c>
      <c r="D40" s="231" t="s">
        <v>183</v>
      </c>
      <c r="E40" s="225"/>
      <c r="F40" s="226">
        <v>138</v>
      </c>
      <c r="G40" s="273">
        <f t="shared" si="0"/>
        <v>138</v>
      </c>
      <c r="H40" s="228">
        <v>52</v>
      </c>
      <c r="I40" s="409">
        <f t="shared" si="1"/>
        <v>7176</v>
      </c>
    </row>
    <row r="41" spans="1:9" ht="18.75" customHeight="1">
      <c r="A41" s="323" t="s">
        <v>422</v>
      </c>
      <c r="B41" s="257" t="s">
        <v>184</v>
      </c>
      <c r="C41" s="223">
        <v>44825</v>
      </c>
      <c r="D41" s="229" t="s">
        <v>185</v>
      </c>
      <c r="E41" s="225"/>
      <c r="F41" s="226">
        <v>25</v>
      </c>
      <c r="G41" s="273">
        <f t="shared" ref="G41:G72" si="2">E41+F41</f>
        <v>25</v>
      </c>
      <c r="H41" s="228">
        <v>22.88</v>
      </c>
      <c r="I41" s="409">
        <f t="shared" ref="I41:I72" si="3">G41*H41</f>
        <v>572</v>
      </c>
    </row>
    <row r="42" spans="1:9" ht="18.75" customHeight="1">
      <c r="A42" s="323" t="s">
        <v>422</v>
      </c>
      <c r="B42" s="257" t="s">
        <v>186</v>
      </c>
      <c r="C42" s="223">
        <v>43411</v>
      </c>
      <c r="D42" s="229" t="s">
        <v>187</v>
      </c>
      <c r="E42" s="225"/>
      <c r="F42" s="226">
        <v>0</v>
      </c>
      <c r="G42" s="273">
        <f t="shared" si="2"/>
        <v>0</v>
      </c>
      <c r="H42" s="228">
        <v>7</v>
      </c>
      <c r="I42" s="409">
        <f t="shared" si="3"/>
        <v>0</v>
      </c>
    </row>
    <row r="43" spans="1:9" ht="18.75" customHeight="1">
      <c r="A43" s="323" t="s">
        <v>422</v>
      </c>
      <c r="B43" s="257" t="s">
        <v>184</v>
      </c>
      <c r="C43" s="223">
        <v>44825</v>
      </c>
      <c r="D43" s="229" t="s">
        <v>188</v>
      </c>
      <c r="E43" s="225"/>
      <c r="F43" s="226">
        <v>292</v>
      </c>
      <c r="G43" s="273">
        <f t="shared" si="2"/>
        <v>292</v>
      </c>
      <c r="H43" s="228">
        <v>12.71</v>
      </c>
      <c r="I43" s="409">
        <f t="shared" si="3"/>
        <v>3711.32</v>
      </c>
    </row>
    <row r="44" spans="1:9" ht="18.75" customHeight="1">
      <c r="A44" s="323" t="s">
        <v>425</v>
      </c>
      <c r="B44" s="257" t="s">
        <v>189</v>
      </c>
      <c r="C44" s="223">
        <v>45110</v>
      </c>
      <c r="D44" s="229" t="s">
        <v>190</v>
      </c>
      <c r="E44" s="225"/>
      <c r="F44" s="226">
        <v>0</v>
      </c>
      <c r="G44" s="273">
        <f t="shared" si="2"/>
        <v>0</v>
      </c>
      <c r="H44" s="228">
        <v>158.9</v>
      </c>
      <c r="I44" s="409">
        <f t="shared" si="3"/>
        <v>0</v>
      </c>
    </row>
    <row r="45" spans="1:9" ht="18.75" customHeight="1">
      <c r="A45" s="323" t="s">
        <v>425</v>
      </c>
      <c r="B45" s="257" t="s">
        <v>189</v>
      </c>
      <c r="C45" s="223">
        <v>45112</v>
      </c>
      <c r="D45" s="229" t="s">
        <v>192</v>
      </c>
      <c r="E45" s="239"/>
      <c r="F45" s="226">
        <v>0</v>
      </c>
      <c r="G45" s="273">
        <f t="shared" si="2"/>
        <v>0</v>
      </c>
      <c r="H45" s="228">
        <v>199.07</v>
      </c>
      <c r="I45" s="409">
        <f t="shared" si="3"/>
        <v>0</v>
      </c>
    </row>
    <row r="46" spans="1:9" ht="18.75" customHeight="1">
      <c r="A46" s="323" t="s">
        <v>422</v>
      </c>
      <c r="B46" s="257" t="s">
        <v>195</v>
      </c>
      <c r="C46" s="223">
        <v>44825</v>
      </c>
      <c r="D46" s="229" t="s">
        <v>196</v>
      </c>
      <c r="E46" s="225"/>
      <c r="F46" s="226">
        <v>60</v>
      </c>
      <c r="G46" s="273">
        <f t="shared" si="2"/>
        <v>60</v>
      </c>
      <c r="H46" s="228">
        <v>30</v>
      </c>
      <c r="I46" s="409">
        <f t="shared" si="3"/>
        <v>1800</v>
      </c>
    </row>
    <row r="47" spans="1:9" ht="18.75" customHeight="1">
      <c r="A47" s="323" t="s">
        <v>422</v>
      </c>
      <c r="B47" s="257" t="s">
        <v>195</v>
      </c>
      <c r="C47" s="223">
        <v>44825</v>
      </c>
      <c r="D47" s="231" t="s">
        <v>197</v>
      </c>
      <c r="E47" s="225"/>
      <c r="F47" s="226">
        <v>55</v>
      </c>
      <c r="G47" s="273">
        <f t="shared" si="2"/>
        <v>55</v>
      </c>
      <c r="H47" s="228">
        <v>8.6999999999999993</v>
      </c>
      <c r="I47" s="409">
        <f t="shared" si="3"/>
        <v>478.49999999999994</v>
      </c>
    </row>
    <row r="48" spans="1:9" ht="18.75" customHeight="1">
      <c r="A48" s="323" t="s">
        <v>426</v>
      </c>
      <c r="B48" s="257" t="s">
        <v>198</v>
      </c>
      <c r="C48" s="223">
        <v>45266</v>
      </c>
      <c r="D48" s="231" t="s">
        <v>199</v>
      </c>
      <c r="E48" s="225"/>
      <c r="F48" s="226">
        <v>20</v>
      </c>
      <c r="G48" s="273">
        <f t="shared" si="2"/>
        <v>20</v>
      </c>
      <c r="H48" s="230">
        <v>76.7</v>
      </c>
      <c r="I48" s="409">
        <f t="shared" si="3"/>
        <v>1534</v>
      </c>
    </row>
    <row r="49" spans="1:9" ht="18.75" customHeight="1">
      <c r="A49" s="327" t="s">
        <v>427</v>
      </c>
      <c r="B49" s="257" t="s">
        <v>202</v>
      </c>
      <c r="C49" s="223">
        <v>45408</v>
      </c>
      <c r="D49" s="235" t="s">
        <v>203</v>
      </c>
      <c r="E49" s="236"/>
      <c r="F49" s="226">
        <v>0</v>
      </c>
      <c r="G49" s="273">
        <f t="shared" si="2"/>
        <v>0</v>
      </c>
      <c r="H49" s="230">
        <v>2232.0057999999999</v>
      </c>
      <c r="I49" s="409">
        <f t="shared" si="3"/>
        <v>0</v>
      </c>
    </row>
    <row r="50" spans="1:9" ht="18.75" customHeight="1">
      <c r="A50" s="364" t="s">
        <v>428</v>
      </c>
      <c r="B50" s="257" t="s">
        <v>206</v>
      </c>
      <c r="C50" s="223">
        <v>43099</v>
      </c>
      <c r="D50" s="231" t="s">
        <v>208</v>
      </c>
      <c r="E50" s="225"/>
      <c r="F50" s="226">
        <v>278</v>
      </c>
      <c r="G50" s="273">
        <f t="shared" si="2"/>
        <v>278</v>
      </c>
      <c r="H50" s="228">
        <v>126</v>
      </c>
      <c r="I50" s="409">
        <f t="shared" si="3"/>
        <v>35028</v>
      </c>
    </row>
    <row r="51" spans="1:9" ht="18.75" customHeight="1">
      <c r="A51" t="s">
        <v>427</v>
      </c>
      <c r="B51" s="257" t="s">
        <v>204</v>
      </c>
      <c r="C51" s="223">
        <v>45469</v>
      </c>
      <c r="D51" s="237" t="s">
        <v>209</v>
      </c>
      <c r="E51" s="236"/>
      <c r="F51" s="226">
        <v>0</v>
      </c>
      <c r="G51" s="273">
        <f t="shared" si="2"/>
        <v>0</v>
      </c>
      <c r="H51" s="228">
        <v>56.805199999999999</v>
      </c>
      <c r="I51" s="409">
        <f t="shared" si="3"/>
        <v>0</v>
      </c>
    </row>
    <row r="52" spans="1:9" ht="18.75" customHeight="1">
      <c r="A52" t="s">
        <v>427</v>
      </c>
      <c r="B52" s="257" t="s">
        <v>211</v>
      </c>
      <c r="C52" s="223">
        <v>45469</v>
      </c>
      <c r="D52" s="237" t="s">
        <v>210</v>
      </c>
      <c r="E52" s="236"/>
      <c r="F52" s="226">
        <v>0</v>
      </c>
      <c r="G52" s="273">
        <f t="shared" si="2"/>
        <v>0</v>
      </c>
      <c r="H52" s="228">
        <v>54.003189999999996</v>
      </c>
      <c r="I52" s="409">
        <f t="shared" si="3"/>
        <v>0</v>
      </c>
    </row>
    <row r="53" spans="1:9" ht="18.75" customHeight="1">
      <c r="A53" s="325" t="s">
        <v>427</v>
      </c>
      <c r="B53" s="257" t="s">
        <v>211</v>
      </c>
      <c r="C53" s="223">
        <v>45469</v>
      </c>
      <c r="D53" s="237" t="s">
        <v>429</v>
      </c>
      <c r="E53" s="236"/>
      <c r="F53" s="238">
        <v>150</v>
      </c>
      <c r="G53" s="273">
        <f t="shared" si="2"/>
        <v>150</v>
      </c>
      <c r="H53" s="228">
        <v>18.998000000000001</v>
      </c>
      <c r="I53" s="409">
        <f t="shared" si="3"/>
        <v>2849.7000000000003</v>
      </c>
    </row>
    <row r="54" spans="1:9" ht="18.75" customHeight="1">
      <c r="A54" s="325" t="s">
        <v>427</v>
      </c>
      <c r="B54" s="257" t="s">
        <v>213</v>
      </c>
      <c r="C54" s="223">
        <v>45469</v>
      </c>
      <c r="D54" s="231" t="s">
        <v>214</v>
      </c>
      <c r="E54" s="225"/>
      <c r="F54" s="226">
        <v>2</v>
      </c>
      <c r="G54" s="273">
        <f t="shared" si="2"/>
        <v>2</v>
      </c>
      <c r="H54" s="228">
        <v>360.84</v>
      </c>
      <c r="I54" s="409">
        <f t="shared" si="3"/>
        <v>721.68</v>
      </c>
    </row>
    <row r="55" spans="1:9" ht="18.75" customHeight="1">
      <c r="A55" s="325" t="s">
        <v>427</v>
      </c>
      <c r="B55" s="257" t="s">
        <v>215</v>
      </c>
      <c r="C55" s="223">
        <v>44278</v>
      </c>
      <c r="D55" s="231" t="s">
        <v>216</v>
      </c>
      <c r="E55" s="225"/>
      <c r="F55" s="226">
        <v>0</v>
      </c>
      <c r="G55" s="273">
        <f t="shared" si="2"/>
        <v>0</v>
      </c>
      <c r="H55" s="228">
        <v>296.00290000000001</v>
      </c>
      <c r="I55" s="409">
        <f t="shared" si="3"/>
        <v>0</v>
      </c>
    </row>
    <row r="56" spans="1:9" ht="18.75" customHeight="1">
      <c r="A56" s="325" t="s">
        <v>427</v>
      </c>
      <c r="B56" s="257" t="s">
        <v>217</v>
      </c>
      <c r="C56" s="223">
        <v>44949</v>
      </c>
      <c r="D56" s="232" t="s">
        <v>218</v>
      </c>
      <c r="E56" s="225"/>
      <c r="F56" s="226">
        <v>0</v>
      </c>
      <c r="G56" s="273">
        <f t="shared" si="2"/>
        <v>0</v>
      </c>
      <c r="H56" s="228">
        <v>89.76</v>
      </c>
      <c r="I56" s="409">
        <f t="shared" si="3"/>
        <v>0</v>
      </c>
    </row>
    <row r="57" spans="1:9" ht="18.75" customHeight="1">
      <c r="A57">
        <v>239501</v>
      </c>
      <c r="B57" s="257" t="s">
        <v>215</v>
      </c>
      <c r="C57" s="243" t="s">
        <v>413</v>
      </c>
      <c r="D57" s="224" t="s">
        <v>430</v>
      </c>
      <c r="E57" s="225"/>
      <c r="F57" s="226">
        <v>2</v>
      </c>
      <c r="G57" s="273">
        <f t="shared" si="2"/>
        <v>2</v>
      </c>
      <c r="H57" s="228">
        <f>2480.01/2</f>
        <v>1240.0050000000001</v>
      </c>
      <c r="I57" s="409">
        <f t="shared" si="3"/>
        <v>2480.0100000000002</v>
      </c>
    </row>
    <row r="58" spans="1:9" ht="18.75" customHeight="1">
      <c r="A58">
        <v>239501</v>
      </c>
      <c r="B58" s="257" t="s">
        <v>215</v>
      </c>
      <c r="C58" s="243" t="s">
        <v>413</v>
      </c>
      <c r="D58" s="224" t="s">
        <v>431</v>
      </c>
      <c r="E58" s="225"/>
      <c r="F58" s="226">
        <v>5</v>
      </c>
      <c r="G58" s="273">
        <f t="shared" si="2"/>
        <v>5</v>
      </c>
      <c r="H58" s="228">
        <f>6974.98/5</f>
        <v>1394.9959999999999</v>
      </c>
      <c r="I58" s="409">
        <f t="shared" si="3"/>
        <v>6974.98</v>
      </c>
    </row>
    <row r="59" spans="1:9" ht="18.75" customHeight="1">
      <c r="A59">
        <v>239501</v>
      </c>
      <c r="B59" s="257" t="s">
        <v>215</v>
      </c>
      <c r="C59" s="243" t="s">
        <v>413</v>
      </c>
      <c r="D59" s="224" t="s">
        <v>432</v>
      </c>
      <c r="E59" s="225"/>
      <c r="F59" s="226">
        <v>3</v>
      </c>
      <c r="G59" s="273">
        <f t="shared" si="2"/>
        <v>3</v>
      </c>
      <c r="H59" s="228">
        <f>3720.01/3</f>
        <v>1240.0033333333333</v>
      </c>
      <c r="I59" s="409">
        <f t="shared" si="3"/>
        <v>3720.01</v>
      </c>
    </row>
    <row r="60" spans="1:9" ht="18.75" customHeight="1">
      <c r="A60" s="325" t="s">
        <v>422</v>
      </c>
      <c r="B60" s="257" t="s">
        <v>219</v>
      </c>
      <c r="C60" s="223">
        <v>44825</v>
      </c>
      <c r="D60" s="231" t="s">
        <v>220</v>
      </c>
      <c r="E60" s="225"/>
      <c r="F60" s="226">
        <v>128</v>
      </c>
      <c r="G60" s="273">
        <f t="shared" si="2"/>
        <v>128</v>
      </c>
      <c r="H60" s="228">
        <v>12.71</v>
      </c>
      <c r="I60" s="409">
        <f t="shared" si="3"/>
        <v>1626.88</v>
      </c>
    </row>
    <row r="61" spans="1:9" ht="18.75" customHeight="1">
      <c r="A61" s="325" t="s">
        <v>424</v>
      </c>
      <c r="B61" s="257" t="s">
        <v>221</v>
      </c>
      <c r="C61" s="223">
        <v>45127</v>
      </c>
      <c r="D61" s="231" t="s">
        <v>222</v>
      </c>
      <c r="E61" s="225"/>
      <c r="F61" s="226">
        <v>120</v>
      </c>
      <c r="G61" s="273">
        <f t="shared" si="2"/>
        <v>120</v>
      </c>
      <c r="H61" s="228">
        <v>70.59</v>
      </c>
      <c r="I61" s="409">
        <f t="shared" si="3"/>
        <v>8470.8000000000011</v>
      </c>
    </row>
    <row r="62" spans="1:9" ht="18.75" customHeight="1">
      <c r="A62" s="363" t="s">
        <v>424</v>
      </c>
      <c r="B62" s="257" t="s">
        <v>221</v>
      </c>
      <c r="C62" s="223" t="s">
        <v>173</v>
      </c>
      <c r="D62" s="232" t="s">
        <v>223</v>
      </c>
      <c r="E62" s="225"/>
      <c r="F62" s="226">
        <v>100</v>
      </c>
      <c r="G62" s="273">
        <f t="shared" si="2"/>
        <v>100</v>
      </c>
      <c r="H62" s="230">
        <v>491.67</v>
      </c>
      <c r="I62" s="409">
        <f t="shared" si="3"/>
        <v>49167</v>
      </c>
    </row>
    <row r="63" spans="1:9" ht="18.75" customHeight="1">
      <c r="A63" s="364" t="s">
        <v>428</v>
      </c>
      <c r="B63" s="257" t="s">
        <v>224</v>
      </c>
      <c r="C63" s="223">
        <v>44897</v>
      </c>
      <c r="D63" s="232" t="s">
        <v>225</v>
      </c>
      <c r="E63" s="225"/>
      <c r="F63" s="226">
        <v>0</v>
      </c>
      <c r="G63" s="273">
        <f t="shared" si="2"/>
        <v>0</v>
      </c>
      <c r="H63" s="228">
        <v>1132.8</v>
      </c>
      <c r="I63" s="409">
        <f t="shared" si="3"/>
        <v>0</v>
      </c>
    </row>
    <row r="64" spans="1:9" ht="18.75" customHeight="1">
      <c r="A64">
        <v>239102</v>
      </c>
      <c r="B64" s="257" t="s">
        <v>226</v>
      </c>
      <c r="C64" s="223">
        <v>44567</v>
      </c>
      <c r="D64" s="231" t="s">
        <v>227</v>
      </c>
      <c r="E64" s="225"/>
      <c r="F64" s="226">
        <v>0</v>
      </c>
      <c r="G64" s="273">
        <f t="shared" si="2"/>
        <v>0</v>
      </c>
      <c r="H64" s="228">
        <v>250</v>
      </c>
      <c r="I64" s="409">
        <f t="shared" si="3"/>
        <v>0</v>
      </c>
    </row>
    <row r="65" spans="1:9" ht="18.75" customHeight="1">
      <c r="A65">
        <v>239501</v>
      </c>
      <c r="B65" s="257" t="s">
        <v>433</v>
      </c>
      <c r="C65" s="243" t="s">
        <v>413</v>
      </c>
      <c r="D65" s="224" t="s">
        <v>434</v>
      </c>
      <c r="E65" s="225"/>
      <c r="F65" s="226">
        <v>1</v>
      </c>
      <c r="G65" s="273">
        <f t="shared" si="2"/>
        <v>1</v>
      </c>
      <c r="H65" s="228">
        <v>1472.5</v>
      </c>
      <c r="I65" s="409">
        <f t="shared" si="3"/>
        <v>1472.5</v>
      </c>
    </row>
    <row r="66" spans="1:9" ht="18.75" customHeight="1">
      <c r="A66" s="326">
        <v>239501</v>
      </c>
      <c r="B66" s="257" t="s">
        <v>433</v>
      </c>
      <c r="C66" s="243" t="s">
        <v>413</v>
      </c>
      <c r="D66" s="224" t="s">
        <v>435</v>
      </c>
      <c r="E66" s="225"/>
      <c r="F66" s="226">
        <v>1</v>
      </c>
      <c r="G66" s="273">
        <f t="shared" si="2"/>
        <v>1</v>
      </c>
      <c r="H66" s="228">
        <v>1162.5</v>
      </c>
      <c r="I66" s="409">
        <f t="shared" si="3"/>
        <v>1162.5</v>
      </c>
    </row>
    <row r="67" spans="1:9" ht="18.75" customHeight="1">
      <c r="A67" s="326">
        <v>239501</v>
      </c>
      <c r="B67" s="257" t="s">
        <v>433</v>
      </c>
      <c r="C67" s="243" t="s">
        <v>413</v>
      </c>
      <c r="D67" s="224" t="s">
        <v>436</v>
      </c>
      <c r="E67" s="225"/>
      <c r="F67" s="226">
        <v>1</v>
      </c>
      <c r="G67" s="273">
        <f t="shared" si="2"/>
        <v>1</v>
      </c>
      <c r="H67" s="228">
        <v>1937.5</v>
      </c>
      <c r="I67" s="409">
        <f t="shared" si="3"/>
        <v>1937.5</v>
      </c>
    </row>
    <row r="68" spans="1:9" ht="18.75" customHeight="1">
      <c r="A68" s="32" t="s">
        <v>437</v>
      </c>
      <c r="B68" s="257" t="s">
        <v>228</v>
      </c>
      <c r="C68" s="223">
        <v>45455</v>
      </c>
      <c r="D68" s="235" t="s">
        <v>229</v>
      </c>
      <c r="E68" s="239"/>
      <c r="F68" s="226">
        <v>0</v>
      </c>
      <c r="G68" s="273">
        <f t="shared" si="2"/>
        <v>0</v>
      </c>
      <c r="H68" s="228">
        <v>1779.8884</v>
      </c>
      <c r="I68" s="409">
        <f t="shared" si="3"/>
        <v>0</v>
      </c>
    </row>
    <row r="69" spans="1:9" ht="18.75" customHeight="1">
      <c r="A69" s="32" t="s">
        <v>424</v>
      </c>
      <c r="B69" s="257" t="s">
        <v>230</v>
      </c>
      <c r="C69" s="223" t="s">
        <v>418</v>
      </c>
      <c r="D69" s="231" t="s">
        <v>233</v>
      </c>
      <c r="E69" s="225"/>
      <c r="F69" s="226">
        <v>40</v>
      </c>
      <c r="G69" s="273">
        <f t="shared" si="2"/>
        <v>40</v>
      </c>
      <c r="H69" s="228">
        <v>113.28</v>
      </c>
      <c r="I69" s="409">
        <f t="shared" si="3"/>
        <v>4531.2</v>
      </c>
    </row>
    <row r="70" spans="1:9" ht="18.75" customHeight="1">
      <c r="A70" s="32" t="s">
        <v>424</v>
      </c>
      <c r="B70" s="257" t="s">
        <v>234</v>
      </c>
      <c r="C70" s="223" t="s">
        <v>418</v>
      </c>
      <c r="D70" s="231" t="s">
        <v>235</v>
      </c>
      <c r="E70" s="225"/>
      <c r="F70" s="226">
        <v>15</v>
      </c>
      <c r="G70" s="273">
        <f t="shared" si="2"/>
        <v>15</v>
      </c>
      <c r="H70" s="228">
        <v>51.92</v>
      </c>
      <c r="I70" s="409">
        <f t="shared" si="3"/>
        <v>778.80000000000007</v>
      </c>
    </row>
    <row r="71" spans="1:9" ht="18.75" customHeight="1">
      <c r="A71">
        <v>239102</v>
      </c>
      <c r="B71" s="257" t="s">
        <v>236</v>
      </c>
      <c r="C71" s="223">
        <v>43721</v>
      </c>
      <c r="D71" s="231" t="s">
        <v>237</v>
      </c>
      <c r="E71" s="225"/>
      <c r="F71" s="226">
        <v>0</v>
      </c>
      <c r="G71" s="273">
        <f t="shared" si="2"/>
        <v>0</v>
      </c>
      <c r="H71" s="228">
        <v>675</v>
      </c>
      <c r="I71" s="409">
        <f t="shared" si="3"/>
        <v>0</v>
      </c>
    </row>
    <row r="72" spans="1:9" ht="18.75" customHeight="1">
      <c r="A72" s="363" t="s">
        <v>438</v>
      </c>
      <c r="B72" s="257" t="s">
        <v>238</v>
      </c>
      <c r="C72" s="223">
        <v>44825</v>
      </c>
      <c r="D72" s="229" t="s">
        <v>439</v>
      </c>
      <c r="E72" s="225"/>
      <c r="F72" s="226">
        <v>36</v>
      </c>
      <c r="G72" s="273">
        <f t="shared" si="2"/>
        <v>36</v>
      </c>
      <c r="H72" s="228">
        <v>90</v>
      </c>
      <c r="I72" s="409">
        <f t="shared" si="3"/>
        <v>3240</v>
      </c>
    </row>
    <row r="73" spans="1:9" ht="18.75" customHeight="1">
      <c r="A73" s="32" t="s">
        <v>427</v>
      </c>
      <c r="B73" s="257" t="s">
        <v>240</v>
      </c>
      <c r="C73" s="223">
        <v>45469</v>
      </c>
      <c r="D73" s="229" t="s">
        <v>241</v>
      </c>
      <c r="E73" s="225"/>
      <c r="F73" s="226">
        <v>6</v>
      </c>
      <c r="G73" s="273">
        <f t="shared" ref="G73:G104" si="4">E73+F73</f>
        <v>6</v>
      </c>
      <c r="H73" s="228">
        <v>312</v>
      </c>
      <c r="I73" s="409">
        <f t="shared" ref="I73:I104" si="5">G73*H73</f>
        <v>1872</v>
      </c>
    </row>
    <row r="74" spans="1:9" ht="18.75" customHeight="1">
      <c r="A74" s="32" t="s">
        <v>438</v>
      </c>
      <c r="B74" s="257" t="s">
        <v>238</v>
      </c>
      <c r="C74" s="223">
        <v>44825</v>
      </c>
      <c r="D74" s="229" t="s">
        <v>242</v>
      </c>
      <c r="E74" s="225"/>
      <c r="F74" s="226">
        <v>35</v>
      </c>
      <c r="G74" s="273">
        <f t="shared" si="4"/>
        <v>35</v>
      </c>
      <c r="H74" s="228">
        <v>25.42</v>
      </c>
      <c r="I74" s="409">
        <f t="shared" si="5"/>
        <v>889.7</v>
      </c>
    </row>
    <row r="75" spans="1:9" ht="18.75" customHeight="1">
      <c r="A75" s="32" t="s">
        <v>424</v>
      </c>
      <c r="B75" s="257" t="s">
        <v>243</v>
      </c>
      <c r="C75" s="223" t="s">
        <v>173</v>
      </c>
      <c r="D75" s="232" t="s">
        <v>244</v>
      </c>
      <c r="E75" s="225"/>
      <c r="F75" s="226">
        <v>0</v>
      </c>
      <c r="G75" s="273">
        <f t="shared" si="4"/>
        <v>0</v>
      </c>
      <c r="H75" s="230">
        <v>5.31</v>
      </c>
      <c r="I75" s="409">
        <f t="shared" si="5"/>
        <v>0</v>
      </c>
    </row>
    <row r="76" spans="1:9" ht="18.75" customHeight="1">
      <c r="A76" s="32" t="s">
        <v>424</v>
      </c>
      <c r="B76" s="257" t="s">
        <v>245</v>
      </c>
      <c r="C76" s="223">
        <v>44406</v>
      </c>
      <c r="D76" s="229" t="s">
        <v>246</v>
      </c>
      <c r="E76" s="225"/>
      <c r="F76" s="226">
        <v>0</v>
      </c>
      <c r="G76" s="273">
        <f t="shared" si="4"/>
        <v>0</v>
      </c>
      <c r="H76" s="228">
        <v>188</v>
      </c>
      <c r="I76" s="409">
        <f t="shared" si="5"/>
        <v>0</v>
      </c>
    </row>
    <row r="77" spans="1:9" ht="18.75" customHeight="1">
      <c r="A77" s="326">
        <v>239905</v>
      </c>
      <c r="B77" s="257" t="s">
        <v>247</v>
      </c>
      <c r="C77" s="223">
        <v>44833</v>
      </c>
      <c r="D77" s="229" t="s">
        <v>248</v>
      </c>
      <c r="E77" s="225"/>
      <c r="F77" s="226">
        <v>24</v>
      </c>
      <c r="G77" s="273">
        <f t="shared" si="4"/>
        <v>24</v>
      </c>
      <c r="H77" s="228">
        <v>60</v>
      </c>
      <c r="I77" s="409">
        <f t="shared" si="5"/>
        <v>1440</v>
      </c>
    </row>
    <row r="78" spans="1:9" ht="18.75" customHeight="1">
      <c r="A78" s="32" t="s">
        <v>424</v>
      </c>
      <c r="B78" s="257" t="s">
        <v>249</v>
      </c>
      <c r="C78" s="223">
        <v>45077</v>
      </c>
      <c r="D78" s="229" t="s">
        <v>250</v>
      </c>
      <c r="E78" s="225"/>
      <c r="F78" s="226">
        <v>31000</v>
      </c>
      <c r="G78" s="273">
        <f t="shared" si="4"/>
        <v>31000</v>
      </c>
      <c r="H78" s="228">
        <v>2.65</v>
      </c>
      <c r="I78" s="409">
        <f t="shared" si="5"/>
        <v>82150</v>
      </c>
    </row>
    <row r="79" spans="1:9" ht="18.75" customHeight="1">
      <c r="A79" s="32" t="s">
        <v>424</v>
      </c>
      <c r="B79" s="257" t="s">
        <v>249</v>
      </c>
      <c r="C79" s="223">
        <v>45114</v>
      </c>
      <c r="D79" s="229" t="s">
        <v>252</v>
      </c>
      <c r="E79" s="225"/>
      <c r="F79" s="226">
        <v>9600</v>
      </c>
      <c r="G79" s="273">
        <f t="shared" si="4"/>
        <v>9600</v>
      </c>
      <c r="H79" s="230">
        <v>3.63</v>
      </c>
      <c r="I79" s="409">
        <f t="shared" si="5"/>
        <v>34848</v>
      </c>
    </row>
    <row r="80" spans="1:9" ht="18.75" customHeight="1">
      <c r="A80">
        <v>239102</v>
      </c>
      <c r="B80" s="257" t="s">
        <v>260</v>
      </c>
      <c r="C80" s="223">
        <v>44945</v>
      </c>
      <c r="D80" s="231" t="s">
        <v>261</v>
      </c>
      <c r="E80" s="225"/>
      <c r="F80" s="226">
        <v>9</v>
      </c>
      <c r="G80" s="273">
        <f t="shared" si="4"/>
        <v>9</v>
      </c>
      <c r="H80" s="228">
        <v>395</v>
      </c>
      <c r="I80" s="409">
        <f t="shared" si="5"/>
        <v>3555</v>
      </c>
    </row>
    <row r="81" spans="1:9" ht="18.75" customHeight="1">
      <c r="A81">
        <v>239102</v>
      </c>
      <c r="B81" s="257" t="s">
        <v>262</v>
      </c>
      <c r="C81" s="223">
        <v>43100</v>
      </c>
      <c r="D81" s="231" t="s">
        <v>263</v>
      </c>
      <c r="E81" s="225"/>
      <c r="F81" s="226">
        <v>0</v>
      </c>
      <c r="G81" s="273">
        <f t="shared" si="4"/>
        <v>0</v>
      </c>
      <c r="H81" s="228">
        <v>153.4</v>
      </c>
      <c r="I81" s="409">
        <f t="shared" si="5"/>
        <v>0</v>
      </c>
    </row>
    <row r="82" spans="1:9" ht="18.75" customHeight="1">
      <c r="A82" s="32" t="s">
        <v>422</v>
      </c>
      <c r="B82" s="257" t="s">
        <v>264</v>
      </c>
      <c r="C82" s="223">
        <v>44839</v>
      </c>
      <c r="D82" s="231" t="s">
        <v>440</v>
      </c>
      <c r="E82" s="225"/>
      <c r="F82" s="240">
        <v>0</v>
      </c>
      <c r="G82" s="273">
        <f t="shared" si="4"/>
        <v>0</v>
      </c>
      <c r="H82" s="228">
        <v>2336.4</v>
      </c>
      <c r="I82" s="409">
        <f t="shared" si="5"/>
        <v>0</v>
      </c>
    </row>
    <row r="83" spans="1:9" ht="18.75" customHeight="1">
      <c r="A83" s="32" t="s">
        <v>422</v>
      </c>
      <c r="B83" s="257" t="s">
        <v>266</v>
      </c>
      <c r="C83" s="223">
        <v>45455</v>
      </c>
      <c r="D83" s="241" t="s">
        <v>267</v>
      </c>
      <c r="E83" s="236"/>
      <c r="F83" s="226">
        <v>0</v>
      </c>
      <c r="G83" s="273">
        <f t="shared" si="4"/>
        <v>0</v>
      </c>
      <c r="H83" s="228">
        <v>885</v>
      </c>
      <c r="I83" s="409">
        <f t="shared" si="5"/>
        <v>0</v>
      </c>
    </row>
    <row r="84" spans="1:9" ht="18.75" customHeight="1">
      <c r="A84" s="325" t="s">
        <v>424</v>
      </c>
      <c r="B84" s="257" t="s">
        <v>268</v>
      </c>
      <c r="C84" s="223">
        <v>43099</v>
      </c>
      <c r="D84" s="229" t="s">
        <v>269</v>
      </c>
      <c r="E84" s="225"/>
      <c r="F84" s="226">
        <v>0</v>
      </c>
      <c r="G84" s="273">
        <f t="shared" si="4"/>
        <v>0</v>
      </c>
      <c r="H84" s="228">
        <v>198</v>
      </c>
      <c r="I84" s="409">
        <f t="shared" si="5"/>
        <v>0</v>
      </c>
    </row>
    <row r="85" spans="1:9" ht="18.75" customHeight="1">
      <c r="A85">
        <v>239102</v>
      </c>
      <c r="B85" s="257" t="s">
        <v>268</v>
      </c>
      <c r="C85" s="223">
        <v>45455</v>
      </c>
      <c r="D85" s="229" t="s">
        <v>270</v>
      </c>
      <c r="E85" s="225"/>
      <c r="F85" s="226">
        <v>232</v>
      </c>
      <c r="G85" s="273">
        <f t="shared" si="4"/>
        <v>232</v>
      </c>
      <c r="H85" s="228">
        <v>69.62</v>
      </c>
      <c r="I85" s="409">
        <f t="shared" si="5"/>
        <v>16151.84</v>
      </c>
    </row>
    <row r="86" spans="1:9" ht="18.75" customHeight="1">
      <c r="A86" s="324" t="s">
        <v>424</v>
      </c>
      <c r="B86" s="257" t="s">
        <v>268</v>
      </c>
      <c r="C86" s="223">
        <v>45120</v>
      </c>
      <c r="D86" s="229" t="s">
        <v>270</v>
      </c>
      <c r="E86" s="239"/>
      <c r="F86" s="226">
        <v>0</v>
      </c>
      <c r="G86" s="273">
        <f t="shared" si="4"/>
        <v>0</v>
      </c>
      <c r="H86" s="228">
        <v>50</v>
      </c>
      <c r="I86" s="409">
        <f t="shared" si="5"/>
        <v>0</v>
      </c>
    </row>
    <row r="87" spans="1:9" ht="18.75" customHeight="1">
      <c r="A87" s="32" t="s">
        <v>424</v>
      </c>
      <c r="B87" s="257" t="s">
        <v>271</v>
      </c>
      <c r="C87" s="223">
        <v>45120</v>
      </c>
      <c r="D87" s="229" t="s">
        <v>272</v>
      </c>
      <c r="E87" s="225"/>
      <c r="F87" s="226">
        <v>162</v>
      </c>
      <c r="G87" s="273">
        <f t="shared" si="4"/>
        <v>162</v>
      </c>
      <c r="H87" s="228">
        <v>90</v>
      </c>
      <c r="I87" s="409">
        <f t="shared" si="5"/>
        <v>14580</v>
      </c>
    </row>
    <row r="88" spans="1:9" ht="18.75" customHeight="1">
      <c r="A88">
        <v>239102</v>
      </c>
      <c r="B88" s="257" t="s">
        <v>271</v>
      </c>
      <c r="C88" s="223">
        <v>45127</v>
      </c>
      <c r="D88" s="229" t="s">
        <v>273</v>
      </c>
      <c r="E88" s="225"/>
      <c r="F88" s="226">
        <v>102</v>
      </c>
      <c r="G88" s="273">
        <f t="shared" si="4"/>
        <v>102</v>
      </c>
      <c r="H88" s="228">
        <v>83.9</v>
      </c>
      <c r="I88" s="409">
        <f t="shared" si="5"/>
        <v>8557.8000000000011</v>
      </c>
    </row>
    <row r="89" spans="1:9" ht="18.75" customHeight="1">
      <c r="A89" s="32" t="s">
        <v>427</v>
      </c>
      <c r="B89" s="257" t="s">
        <v>274</v>
      </c>
      <c r="C89" s="223">
        <v>43099</v>
      </c>
      <c r="D89" s="231" t="s">
        <v>275</v>
      </c>
      <c r="E89" s="225"/>
      <c r="F89" s="226">
        <v>69</v>
      </c>
      <c r="G89" s="273">
        <f t="shared" si="4"/>
        <v>69</v>
      </c>
      <c r="H89" s="228">
        <v>67</v>
      </c>
      <c r="I89" s="409">
        <f t="shared" si="5"/>
        <v>4623</v>
      </c>
    </row>
    <row r="90" spans="1:9" ht="18.75" customHeight="1">
      <c r="A90" s="32" t="s">
        <v>425</v>
      </c>
      <c r="B90" s="257" t="s">
        <v>274</v>
      </c>
      <c r="C90" s="223">
        <v>45110</v>
      </c>
      <c r="D90" s="242" t="s">
        <v>276</v>
      </c>
      <c r="E90" s="236"/>
      <c r="F90" s="226">
        <v>0</v>
      </c>
      <c r="G90" s="273">
        <f t="shared" si="4"/>
        <v>0</v>
      </c>
      <c r="H90" s="228">
        <v>525.1</v>
      </c>
      <c r="I90" s="409">
        <f t="shared" si="5"/>
        <v>0</v>
      </c>
    </row>
    <row r="91" spans="1:9" ht="18.75" customHeight="1">
      <c r="A91" s="32" t="s">
        <v>424</v>
      </c>
      <c r="B91" s="257" t="s">
        <v>279</v>
      </c>
      <c r="C91" s="223">
        <v>45127</v>
      </c>
      <c r="D91" s="229" t="s">
        <v>280</v>
      </c>
      <c r="E91" s="225"/>
      <c r="F91" s="226">
        <v>14</v>
      </c>
      <c r="G91" s="273">
        <f t="shared" si="4"/>
        <v>14</v>
      </c>
      <c r="H91" s="228">
        <v>169</v>
      </c>
      <c r="I91" s="409">
        <f t="shared" si="5"/>
        <v>2366</v>
      </c>
    </row>
    <row r="92" spans="1:9" ht="18.75" customHeight="1">
      <c r="A92" s="32" t="s">
        <v>422</v>
      </c>
      <c r="B92" s="257" t="s">
        <v>281</v>
      </c>
      <c r="C92" s="223">
        <v>45120</v>
      </c>
      <c r="D92" s="229" t="s">
        <v>282</v>
      </c>
      <c r="E92" s="225"/>
      <c r="F92" s="226">
        <v>0</v>
      </c>
      <c r="G92" s="273">
        <f t="shared" si="4"/>
        <v>0</v>
      </c>
      <c r="H92" s="228">
        <v>110</v>
      </c>
      <c r="I92" s="409">
        <f t="shared" si="5"/>
        <v>0</v>
      </c>
    </row>
    <row r="93" spans="1:9" ht="18.75" customHeight="1">
      <c r="A93" s="32" t="s">
        <v>422</v>
      </c>
      <c r="B93" s="257" t="s">
        <v>284</v>
      </c>
      <c r="C93" s="223">
        <v>44825</v>
      </c>
      <c r="D93" s="229" t="s">
        <v>285</v>
      </c>
      <c r="E93" s="225"/>
      <c r="F93" s="226">
        <v>58</v>
      </c>
      <c r="G93" s="273">
        <f t="shared" si="4"/>
        <v>58</v>
      </c>
      <c r="H93" s="228">
        <v>216.1</v>
      </c>
      <c r="I93" s="409">
        <f t="shared" si="5"/>
        <v>12533.8</v>
      </c>
    </row>
    <row r="94" spans="1:9" ht="18.75" customHeight="1">
      <c r="A94" s="32" t="s">
        <v>422</v>
      </c>
      <c r="B94" s="257" t="s">
        <v>286</v>
      </c>
      <c r="C94" s="223">
        <v>43411</v>
      </c>
      <c r="D94" s="229" t="s">
        <v>287</v>
      </c>
      <c r="E94" s="225"/>
      <c r="F94" s="226">
        <v>0</v>
      </c>
      <c r="G94" s="273">
        <f t="shared" si="4"/>
        <v>0</v>
      </c>
      <c r="H94" s="228">
        <v>376.65</v>
      </c>
      <c r="I94" s="409">
        <f t="shared" si="5"/>
        <v>0</v>
      </c>
    </row>
    <row r="95" spans="1:9" ht="18.75" customHeight="1">
      <c r="A95" s="32" t="s">
        <v>422</v>
      </c>
      <c r="B95" s="257" t="s">
        <v>286</v>
      </c>
      <c r="C95" s="223">
        <v>43411</v>
      </c>
      <c r="D95" s="229" t="s">
        <v>288</v>
      </c>
      <c r="E95" s="225"/>
      <c r="F95" s="226">
        <v>64</v>
      </c>
      <c r="G95" s="273">
        <f t="shared" si="4"/>
        <v>64</v>
      </c>
      <c r="H95" s="228">
        <v>376.65</v>
      </c>
      <c r="I95" s="409">
        <f t="shared" si="5"/>
        <v>24105.599999999999</v>
      </c>
    </row>
    <row r="96" spans="1:9" ht="18.75" customHeight="1">
      <c r="A96" s="32" t="s">
        <v>422</v>
      </c>
      <c r="B96" s="257" t="s">
        <v>286</v>
      </c>
      <c r="C96" s="223">
        <v>43567</v>
      </c>
      <c r="D96" s="229" t="s">
        <v>289</v>
      </c>
      <c r="E96" s="225"/>
      <c r="F96" s="226">
        <v>0</v>
      </c>
      <c r="G96" s="273">
        <f t="shared" si="4"/>
        <v>0</v>
      </c>
      <c r="H96" s="228">
        <v>240</v>
      </c>
      <c r="I96" s="409">
        <f t="shared" si="5"/>
        <v>0</v>
      </c>
    </row>
    <row r="97" spans="1:9" ht="18.75" customHeight="1">
      <c r="A97" s="32" t="s">
        <v>422</v>
      </c>
      <c r="B97" s="257" t="s">
        <v>290</v>
      </c>
      <c r="C97" s="223">
        <v>43099</v>
      </c>
      <c r="D97" s="231" t="s">
        <v>291</v>
      </c>
      <c r="E97" s="225"/>
      <c r="F97" s="226">
        <v>0</v>
      </c>
      <c r="G97" s="273">
        <f t="shared" si="4"/>
        <v>0</v>
      </c>
      <c r="H97" s="228">
        <v>2500</v>
      </c>
      <c r="I97" s="409">
        <f t="shared" si="5"/>
        <v>0</v>
      </c>
    </row>
    <row r="98" spans="1:9" ht="18.75" customHeight="1">
      <c r="A98" s="32" t="s">
        <v>438</v>
      </c>
      <c r="B98" s="257" t="s">
        <v>292</v>
      </c>
      <c r="C98" s="223">
        <v>44825</v>
      </c>
      <c r="D98" s="229" t="s">
        <v>293</v>
      </c>
      <c r="E98" s="225"/>
      <c r="F98" s="226">
        <v>57</v>
      </c>
      <c r="G98" s="273">
        <f t="shared" si="4"/>
        <v>57</v>
      </c>
      <c r="H98" s="228">
        <v>200</v>
      </c>
      <c r="I98" s="409">
        <f t="shared" si="5"/>
        <v>11400</v>
      </c>
    </row>
    <row r="99" spans="1:9" ht="18.75" customHeight="1">
      <c r="A99" s="32">
        <v>231101</v>
      </c>
      <c r="B99" s="257" t="s">
        <v>294</v>
      </c>
      <c r="C99" s="223">
        <v>43411</v>
      </c>
      <c r="D99" s="231" t="s">
        <v>295</v>
      </c>
      <c r="E99" s="225"/>
      <c r="F99" s="226">
        <v>0</v>
      </c>
      <c r="G99" s="273">
        <f t="shared" si="4"/>
        <v>0</v>
      </c>
      <c r="H99" s="228">
        <v>310</v>
      </c>
      <c r="I99" s="409">
        <f t="shared" si="5"/>
        <v>0</v>
      </c>
    </row>
    <row r="100" spans="1:9" ht="18.75" customHeight="1">
      <c r="A100" s="32" t="s">
        <v>427</v>
      </c>
      <c r="B100" s="257" t="s">
        <v>300</v>
      </c>
      <c r="C100" s="223">
        <v>45469</v>
      </c>
      <c r="D100" s="231" t="s">
        <v>301</v>
      </c>
      <c r="E100" s="225"/>
      <c r="F100" s="226">
        <v>3</v>
      </c>
      <c r="G100" s="273">
        <f t="shared" si="4"/>
        <v>3</v>
      </c>
      <c r="H100" s="228">
        <v>330.4</v>
      </c>
      <c r="I100" s="409">
        <f t="shared" si="5"/>
        <v>991.19999999999993</v>
      </c>
    </row>
    <row r="101" spans="1:9" ht="18.75" customHeight="1">
      <c r="A101" s="32" t="s">
        <v>422</v>
      </c>
      <c r="B101" s="257" t="s">
        <v>303</v>
      </c>
      <c r="C101" s="223">
        <v>44839</v>
      </c>
      <c r="D101" s="231" t="s">
        <v>304</v>
      </c>
      <c r="E101" s="225"/>
      <c r="F101" s="226">
        <v>19</v>
      </c>
      <c r="G101" s="273">
        <f t="shared" si="4"/>
        <v>19</v>
      </c>
      <c r="H101" s="228">
        <v>2450</v>
      </c>
      <c r="I101" s="409">
        <f t="shared" si="5"/>
        <v>46550</v>
      </c>
    </row>
    <row r="102" spans="1:9" ht="18.75" customHeight="1">
      <c r="A102" s="32" t="s">
        <v>422</v>
      </c>
      <c r="B102" s="258" t="s">
        <v>305</v>
      </c>
      <c r="C102" s="243">
        <v>45455</v>
      </c>
      <c r="D102" s="229" t="s">
        <v>306</v>
      </c>
      <c r="E102" s="239"/>
      <c r="F102" s="226">
        <v>4</v>
      </c>
      <c r="G102" s="273">
        <f t="shared" si="4"/>
        <v>4</v>
      </c>
      <c r="H102" s="228">
        <v>5819.99</v>
      </c>
      <c r="I102" s="409">
        <f t="shared" si="5"/>
        <v>23279.96</v>
      </c>
    </row>
    <row r="103" spans="1:9" ht="18.75" customHeight="1">
      <c r="A103" s="32" t="s">
        <v>422</v>
      </c>
      <c r="B103" s="257" t="s">
        <v>305</v>
      </c>
      <c r="C103" s="223">
        <v>45455</v>
      </c>
      <c r="D103" s="229" t="s">
        <v>309</v>
      </c>
      <c r="E103" s="225"/>
      <c r="F103" s="226">
        <v>4</v>
      </c>
      <c r="G103" s="273">
        <f t="shared" si="4"/>
        <v>4</v>
      </c>
      <c r="H103" s="228">
        <v>9523.99</v>
      </c>
      <c r="I103" s="409">
        <f t="shared" si="5"/>
        <v>38095.96</v>
      </c>
    </row>
    <row r="104" spans="1:9" ht="18.75" customHeight="1">
      <c r="A104" s="32" t="s">
        <v>438</v>
      </c>
      <c r="B104" s="257" t="s">
        <v>441</v>
      </c>
      <c r="C104" s="223">
        <v>44825</v>
      </c>
      <c r="D104" s="229" t="s">
        <v>310</v>
      </c>
      <c r="E104" s="225"/>
      <c r="F104" s="226">
        <v>92</v>
      </c>
      <c r="G104" s="273">
        <f t="shared" si="4"/>
        <v>92</v>
      </c>
      <c r="H104" s="228">
        <v>22.88</v>
      </c>
      <c r="I104" s="409">
        <f t="shared" si="5"/>
        <v>2104.96</v>
      </c>
    </row>
    <row r="105" spans="1:9" ht="18.75" customHeight="1">
      <c r="A105" s="32" t="s">
        <v>438</v>
      </c>
      <c r="B105" s="257" t="s">
        <v>311</v>
      </c>
      <c r="C105" s="223">
        <v>43460</v>
      </c>
      <c r="D105" s="229" t="s">
        <v>312</v>
      </c>
      <c r="E105" s="225"/>
      <c r="F105" s="226">
        <v>3</v>
      </c>
      <c r="G105" s="273">
        <f t="shared" ref="G105:G136" si="6">E105+F105</f>
        <v>3</v>
      </c>
      <c r="H105" s="228">
        <v>255</v>
      </c>
      <c r="I105" s="409">
        <f t="shared" ref="I105:I136" si="7">G105*H105</f>
        <v>765</v>
      </c>
    </row>
    <row r="106" spans="1:9" ht="18.75" customHeight="1">
      <c r="A106" s="326">
        <v>239501</v>
      </c>
      <c r="B106" s="257" t="s">
        <v>213</v>
      </c>
      <c r="C106" s="243" t="s">
        <v>413</v>
      </c>
      <c r="D106" s="224" t="s">
        <v>442</v>
      </c>
      <c r="E106" s="225"/>
      <c r="F106" s="226">
        <v>8</v>
      </c>
      <c r="G106" s="273">
        <f t="shared" si="6"/>
        <v>8</v>
      </c>
      <c r="H106" s="228">
        <f>13640.04/8</f>
        <v>1705.0050000000001</v>
      </c>
      <c r="I106" s="409">
        <f t="shared" si="7"/>
        <v>13640.04</v>
      </c>
    </row>
    <row r="107" spans="1:9" ht="18.75" customHeight="1">
      <c r="A107" s="324" t="s">
        <v>424</v>
      </c>
      <c r="B107" s="257" t="s">
        <v>313</v>
      </c>
      <c r="C107" s="223">
        <v>43099</v>
      </c>
      <c r="D107" s="231" t="s">
        <v>314</v>
      </c>
      <c r="E107" s="225"/>
      <c r="F107" s="226">
        <v>0</v>
      </c>
      <c r="G107" s="273">
        <f t="shared" si="6"/>
        <v>0</v>
      </c>
      <c r="H107" s="228">
        <v>55</v>
      </c>
      <c r="I107" s="409">
        <f t="shared" si="7"/>
        <v>0</v>
      </c>
    </row>
    <row r="108" spans="1:9" ht="18.75" customHeight="1">
      <c r="A108" s="32" t="s">
        <v>424</v>
      </c>
      <c r="B108" s="257" t="s">
        <v>315</v>
      </c>
      <c r="C108" s="223">
        <v>45128</v>
      </c>
      <c r="D108" s="224" t="s">
        <v>317</v>
      </c>
      <c r="E108" s="225"/>
      <c r="F108" s="226">
        <v>0</v>
      </c>
      <c r="G108" s="273">
        <f t="shared" si="6"/>
        <v>0</v>
      </c>
      <c r="H108" s="228">
        <v>575.64</v>
      </c>
      <c r="I108" s="409">
        <f t="shared" si="7"/>
        <v>0</v>
      </c>
    </row>
    <row r="109" spans="1:9" ht="18.75" customHeight="1">
      <c r="A109" s="32" t="s">
        <v>443</v>
      </c>
      <c r="B109" s="257" t="s">
        <v>315</v>
      </c>
      <c r="C109" s="223">
        <v>45209</v>
      </c>
      <c r="D109" s="231" t="s">
        <v>321</v>
      </c>
      <c r="E109" s="225"/>
      <c r="F109" s="226">
        <v>4836</v>
      </c>
      <c r="G109" s="273">
        <f t="shared" si="6"/>
        <v>4836</v>
      </c>
      <c r="H109" s="228">
        <v>91.66</v>
      </c>
      <c r="I109" s="409">
        <f t="shared" si="7"/>
        <v>443267.76</v>
      </c>
    </row>
    <row r="110" spans="1:9" ht="18.75" customHeight="1">
      <c r="A110" s="363" t="s">
        <v>443</v>
      </c>
      <c r="B110" s="257" t="s">
        <v>315</v>
      </c>
      <c r="C110" s="223">
        <v>45514</v>
      </c>
      <c r="D110" s="231" t="s">
        <v>444</v>
      </c>
      <c r="E110" s="225"/>
      <c r="F110" s="226">
        <v>300</v>
      </c>
      <c r="G110" s="273">
        <f t="shared" si="6"/>
        <v>300</v>
      </c>
      <c r="H110" s="228">
        <v>580</v>
      </c>
      <c r="I110" s="409">
        <f t="shared" si="7"/>
        <v>174000</v>
      </c>
    </row>
    <row r="111" spans="1:9" ht="18.75" customHeight="1">
      <c r="A111" s="363" t="s">
        <v>443</v>
      </c>
      <c r="B111" s="257" t="s">
        <v>315</v>
      </c>
      <c r="C111" s="223" t="s">
        <v>418</v>
      </c>
      <c r="D111" s="231" t="s">
        <v>445</v>
      </c>
      <c r="E111" s="225"/>
      <c r="F111" s="226">
        <v>2000</v>
      </c>
      <c r="G111" s="273">
        <f t="shared" si="6"/>
        <v>2000</v>
      </c>
      <c r="H111" s="228">
        <v>51.802</v>
      </c>
      <c r="I111" s="409">
        <f t="shared" si="7"/>
        <v>103604</v>
      </c>
    </row>
    <row r="112" spans="1:9" ht="18.75" customHeight="1">
      <c r="A112" s="324" t="s">
        <v>424</v>
      </c>
      <c r="B112" s="257" t="s">
        <v>322</v>
      </c>
      <c r="C112" s="223">
        <v>44567</v>
      </c>
      <c r="D112" s="231" t="s">
        <v>323</v>
      </c>
      <c r="E112" s="225"/>
      <c r="F112" s="226">
        <v>0</v>
      </c>
      <c r="G112" s="273">
        <f t="shared" si="6"/>
        <v>0</v>
      </c>
      <c r="H112" s="228">
        <v>62.5</v>
      </c>
      <c r="I112" s="409">
        <f t="shared" si="7"/>
        <v>0</v>
      </c>
    </row>
    <row r="113" spans="1:9" ht="18.75" customHeight="1">
      <c r="A113" s="32" t="s">
        <v>438</v>
      </c>
      <c r="B113" s="257" t="s">
        <v>326</v>
      </c>
      <c r="C113" s="223">
        <v>43411</v>
      </c>
      <c r="D113" s="229" t="s">
        <v>327</v>
      </c>
      <c r="E113" s="225"/>
      <c r="F113" s="226">
        <v>0</v>
      </c>
      <c r="G113" s="273">
        <f t="shared" si="6"/>
        <v>0</v>
      </c>
      <c r="H113" s="228">
        <v>329</v>
      </c>
      <c r="I113" s="409">
        <f t="shared" si="7"/>
        <v>0</v>
      </c>
    </row>
    <row r="114" spans="1:9" ht="18.75" customHeight="1">
      <c r="A114" s="32" t="s">
        <v>427</v>
      </c>
      <c r="B114" s="257" t="s">
        <v>328</v>
      </c>
      <c r="C114" s="223">
        <v>43099</v>
      </c>
      <c r="D114" s="229" t="s">
        <v>329</v>
      </c>
      <c r="E114" s="225"/>
      <c r="F114" s="226">
        <v>0</v>
      </c>
      <c r="G114" s="273">
        <f t="shared" si="6"/>
        <v>0</v>
      </c>
      <c r="H114" s="228">
        <v>149.91999999999999</v>
      </c>
      <c r="I114" s="409">
        <f t="shared" si="7"/>
        <v>0</v>
      </c>
    </row>
    <row r="115" spans="1:9" ht="18.75" customHeight="1">
      <c r="A115" s="32" t="s">
        <v>426</v>
      </c>
      <c r="B115" s="257" t="s">
        <v>330</v>
      </c>
      <c r="C115" s="223">
        <v>45266</v>
      </c>
      <c r="D115" s="231" t="s">
        <v>331</v>
      </c>
      <c r="E115" s="225"/>
      <c r="F115" s="226">
        <v>9</v>
      </c>
      <c r="G115" s="273">
        <f t="shared" si="6"/>
        <v>9</v>
      </c>
      <c r="H115" s="230">
        <v>316.24</v>
      </c>
      <c r="I115" s="409">
        <f t="shared" si="7"/>
        <v>2846.16</v>
      </c>
    </row>
    <row r="116" spans="1:9" ht="18.75" customHeight="1">
      <c r="A116" s="32" t="s">
        <v>426</v>
      </c>
      <c r="B116" s="257" t="s">
        <v>330</v>
      </c>
      <c r="C116" s="223">
        <v>45266</v>
      </c>
      <c r="D116" s="231" t="s">
        <v>332</v>
      </c>
      <c r="E116" s="225"/>
      <c r="F116" s="226">
        <v>1</v>
      </c>
      <c r="G116" s="273">
        <f t="shared" si="6"/>
        <v>1</v>
      </c>
      <c r="H116" s="234">
        <v>5429.62</v>
      </c>
      <c r="I116" s="409">
        <f t="shared" si="7"/>
        <v>5429.62</v>
      </c>
    </row>
    <row r="117" spans="1:9" ht="18.75" customHeight="1">
      <c r="A117" s="32" t="s">
        <v>422</v>
      </c>
      <c r="B117" s="257" t="s">
        <v>333</v>
      </c>
      <c r="C117" s="223">
        <v>43511</v>
      </c>
      <c r="D117" s="231" t="s">
        <v>334</v>
      </c>
      <c r="E117" s="225"/>
      <c r="F117" s="226">
        <v>0</v>
      </c>
      <c r="G117" s="273">
        <f t="shared" si="6"/>
        <v>0</v>
      </c>
      <c r="H117" s="230">
        <v>384.41</v>
      </c>
      <c r="I117" s="409">
        <f t="shared" si="7"/>
        <v>0</v>
      </c>
    </row>
    <row r="118" spans="1:9" ht="18.75" customHeight="1">
      <c r="A118" s="32" t="s">
        <v>446</v>
      </c>
      <c r="B118" s="257" t="s">
        <v>335</v>
      </c>
      <c r="C118" s="223">
        <v>43308</v>
      </c>
      <c r="D118" s="229" t="s">
        <v>336</v>
      </c>
      <c r="E118" s="225"/>
      <c r="F118" s="226">
        <v>2400</v>
      </c>
      <c r="G118" s="273">
        <f t="shared" si="6"/>
        <v>2400</v>
      </c>
      <c r="H118" s="228">
        <v>4.34</v>
      </c>
      <c r="I118" s="409">
        <f t="shared" si="7"/>
        <v>10416</v>
      </c>
    </row>
    <row r="119" spans="1:9" ht="18.75" customHeight="1">
      <c r="A119" s="32" t="s">
        <v>446</v>
      </c>
      <c r="B119" s="259" t="s">
        <v>335</v>
      </c>
      <c r="C119" s="244">
        <v>44909</v>
      </c>
      <c r="D119" s="245" t="s">
        <v>337</v>
      </c>
      <c r="E119" s="246"/>
      <c r="F119" s="247">
        <v>3025</v>
      </c>
      <c r="G119" s="273">
        <f t="shared" si="6"/>
        <v>3025</v>
      </c>
      <c r="H119" s="248">
        <v>2.4300000000000002</v>
      </c>
      <c r="I119" s="409">
        <f t="shared" si="7"/>
        <v>7350.7500000000009</v>
      </c>
    </row>
    <row r="120" spans="1:9" ht="18.75" customHeight="1">
      <c r="A120" s="32" t="s">
        <v>422</v>
      </c>
      <c r="B120" s="257" t="s">
        <v>333</v>
      </c>
      <c r="C120" s="223">
        <v>45469</v>
      </c>
      <c r="D120" s="232" t="s">
        <v>338</v>
      </c>
      <c r="E120" s="225"/>
      <c r="F120" s="226">
        <v>142</v>
      </c>
      <c r="G120" s="273">
        <f t="shared" si="6"/>
        <v>142</v>
      </c>
      <c r="H120" s="228">
        <v>152</v>
      </c>
      <c r="I120" s="409">
        <f t="shared" si="7"/>
        <v>21584</v>
      </c>
    </row>
    <row r="121" spans="1:9" ht="18.75" customHeight="1">
      <c r="A121" s="363" t="s">
        <v>427</v>
      </c>
      <c r="B121" s="257" t="s">
        <v>335</v>
      </c>
      <c r="C121" s="223">
        <v>43511</v>
      </c>
      <c r="D121" s="231" t="s">
        <v>339</v>
      </c>
      <c r="E121" s="225"/>
      <c r="F121" s="226">
        <v>0</v>
      </c>
      <c r="G121" s="273">
        <f t="shared" si="6"/>
        <v>0</v>
      </c>
      <c r="H121" s="233">
        <v>94.4</v>
      </c>
      <c r="I121" s="409">
        <f t="shared" si="7"/>
        <v>0</v>
      </c>
    </row>
    <row r="122" spans="1:9" ht="18.75" customHeight="1">
      <c r="A122" s="324" t="s">
        <v>426</v>
      </c>
      <c r="B122" s="257" t="s">
        <v>340</v>
      </c>
      <c r="C122" s="223">
        <v>43411</v>
      </c>
      <c r="D122" s="231" t="s">
        <v>341</v>
      </c>
      <c r="E122" s="225"/>
      <c r="F122" s="226">
        <v>0</v>
      </c>
      <c r="G122" s="273">
        <f t="shared" si="6"/>
        <v>0</v>
      </c>
      <c r="H122" s="228">
        <v>14</v>
      </c>
      <c r="I122" s="409">
        <f t="shared" si="7"/>
        <v>0</v>
      </c>
    </row>
    <row r="123" spans="1:9" ht="18.75" customHeight="1">
      <c r="A123" s="363" t="s">
        <v>443</v>
      </c>
      <c r="B123" s="257" t="s">
        <v>318</v>
      </c>
      <c r="C123" s="223" t="s">
        <v>319</v>
      </c>
      <c r="D123" s="224" t="s">
        <v>320</v>
      </c>
      <c r="E123" s="225"/>
      <c r="F123" s="226">
        <v>0</v>
      </c>
      <c r="G123" s="273">
        <f t="shared" si="6"/>
        <v>0</v>
      </c>
      <c r="H123" s="228">
        <v>403</v>
      </c>
      <c r="I123" s="409">
        <f t="shared" si="7"/>
        <v>0</v>
      </c>
    </row>
    <row r="124" spans="1:9" ht="18.75" customHeight="1">
      <c r="A124" s="32" t="s">
        <v>422</v>
      </c>
      <c r="B124" s="257" t="s">
        <v>348</v>
      </c>
      <c r="C124" s="223">
        <v>44825</v>
      </c>
      <c r="D124" s="232" t="s">
        <v>349</v>
      </c>
      <c r="E124" s="225"/>
      <c r="F124" s="226">
        <v>60</v>
      </c>
      <c r="G124" s="273">
        <f t="shared" si="6"/>
        <v>60</v>
      </c>
      <c r="H124" s="228">
        <v>135.59</v>
      </c>
      <c r="I124" s="409">
        <f t="shared" si="7"/>
        <v>8135.4000000000005</v>
      </c>
    </row>
    <row r="125" spans="1:9" ht="18.75" customHeight="1">
      <c r="A125" s="363" t="s">
        <v>422</v>
      </c>
      <c r="B125" s="257" t="s">
        <v>186</v>
      </c>
      <c r="C125" s="223">
        <v>43411</v>
      </c>
      <c r="D125" s="231" t="s">
        <v>447</v>
      </c>
      <c r="E125" s="225"/>
      <c r="F125" s="226">
        <v>0</v>
      </c>
      <c r="G125" s="273">
        <f t="shared" si="6"/>
        <v>0</v>
      </c>
      <c r="H125" s="228">
        <v>7</v>
      </c>
      <c r="I125" s="409">
        <f t="shared" si="7"/>
        <v>0</v>
      </c>
    </row>
    <row r="126" spans="1:9" ht="18.75" customHeight="1">
      <c r="A126" s="326">
        <v>239501</v>
      </c>
      <c r="B126" s="257" t="s">
        <v>448</v>
      </c>
      <c r="C126" s="243" t="s">
        <v>413</v>
      </c>
      <c r="D126" s="224" t="s">
        <v>449</v>
      </c>
      <c r="E126" s="225"/>
      <c r="F126" s="226">
        <v>2</v>
      </c>
      <c r="G126" s="273">
        <f t="shared" si="6"/>
        <v>2</v>
      </c>
      <c r="H126" s="228">
        <f t="shared" ref="H126:H131" si="8">3520.01/2</f>
        <v>1760.0050000000001</v>
      </c>
      <c r="I126" s="409">
        <f t="shared" si="7"/>
        <v>3520.01</v>
      </c>
    </row>
    <row r="127" spans="1:9" ht="18.75" customHeight="1">
      <c r="A127" s="326">
        <v>239501</v>
      </c>
      <c r="B127" s="257" t="s">
        <v>448</v>
      </c>
      <c r="C127" s="243" t="s">
        <v>413</v>
      </c>
      <c r="D127" s="224" t="s">
        <v>450</v>
      </c>
      <c r="E127" s="225"/>
      <c r="F127" s="226">
        <v>2</v>
      </c>
      <c r="G127" s="273">
        <f t="shared" si="6"/>
        <v>2</v>
      </c>
      <c r="H127" s="228">
        <f t="shared" si="8"/>
        <v>1760.0050000000001</v>
      </c>
      <c r="I127" s="409">
        <f t="shared" si="7"/>
        <v>3520.01</v>
      </c>
    </row>
    <row r="128" spans="1:9" ht="18.75" customHeight="1">
      <c r="A128" s="326">
        <v>239501</v>
      </c>
      <c r="B128" s="257" t="s">
        <v>448</v>
      </c>
      <c r="C128" s="243" t="s">
        <v>413</v>
      </c>
      <c r="D128" s="224" t="s">
        <v>451</v>
      </c>
      <c r="E128" s="225"/>
      <c r="F128" s="226">
        <v>2</v>
      </c>
      <c r="G128" s="273">
        <f t="shared" si="6"/>
        <v>2</v>
      </c>
      <c r="H128" s="228">
        <f t="shared" si="8"/>
        <v>1760.0050000000001</v>
      </c>
      <c r="I128" s="409">
        <f t="shared" si="7"/>
        <v>3520.01</v>
      </c>
    </row>
    <row r="129" spans="1:9" ht="18.75" customHeight="1">
      <c r="A129" s="326">
        <v>239501</v>
      </c>
      <c r="B129" s="257" t="s">
        <v>448</v>
      </c>
      <c r="C129" s="243" t="s">
        <v>413</v>
      </c>
      <c r="D129" s="224" t="s">
        <v>452</v>
      </c>
      <c r="E129" s="225"/>
      <c r="F129" s="226">
        <v>2</v>
      </c>
      <c r="G129" s="273">
        <f t="shared" si="6"/>
        <v>2</v>
      </c>
      <c r="H129" s="228">
        <f t="shared" si="8"/>
        <v>1760.0050000000001</v>
      </c>
      <c r="I129" s="409">
        <f t="shared" si="7"/>
        <v>3520.01</v>
      </c>
    </row>
    <row r="130" spans="1:9" ht="18.75" customHeight="1">
      <c r="A130" s="326">
        <v>239501</v>
      </c>
      <c r="B130" s="257" t="s">
        <v>448</v>
      </c>
      <c r="C130" s="243" t="s">
        <v>413</v>
      </c>
      <c r="D130" s="224" t="s">
        <v>453</v>
      </c>
      <c r="E130" s="225"/>
      <c r="F130" s="226">
        <v>2</v>
      </c>
      <c r="G130" s="273">
        <f t="shared" si="6"/>
        <v>2</v>
      </c>
      <c r="H130" s="228">
        <f t="shared" si="8"/>
        <v>1760.0050000000001</v>
      </c>
      <c r="I130" s="409">
        <f t="shared" si="7"/>
        <v>3520.01</v>
      </c>
    </row>
    <row r="131" spans="1:9" ht="18.75" customHeight="1">
      <c r="A131" s="326">
        <v>239501</v>
      </c>
      <c r="B131" s="257" t="s">
        <v>448</v>
      </c>
      <c r="C131" s="243" t="s">
        <v>413</v>
      </c>
      <c r="D131" s="224" t="s">
        <v>454</v>
      </c>
      <c r="E131" s="225"/>
      <c r="F131" s="226">
        <v>2</v>
      </c>
      <c r="G131" s="273">
        <f t="shared" si="6"/>
        <v>2</v>
      </c>
      <c r="H131" s="228">
        <f t="shared" si="8"/>
        <v>1760.0050000000001</v>
      </c>
      <c r="I131" s="409">
        <f t="shared" si="7"/>
        <v>3520.01</v>
      </c>
    </row>
    <row r="132" spans="1:9" ht="18.75" customHeight="1">
      <c r="A132" s="64" t="s">
        <v>426</v>
      </c>
      <c r="B132" s="257" t="s">
        <v>330</v>
      </c>
      <c r="C132" s="223">
        <v>45266</v>
      </c>
      <c r="D132" s="231" t="s">
        <v>352</v>
      </c>
      <c r="E132" s="225"/>
      <c r="F132" s="226">
        <v>15</v>
      </c>
      <c r="G132" s="273">
        <f t="shared" si="6"/>
        <v>15</v>
      </c>
      <c r="H132" s="230">
        <v>590</v>
      </c>
      <c r="I132" s="409">
        <f t="shared" si="7"/>
        <v>8850</v>
      </c>
    </row>
    <row r="133" spans="1:9" ht="18.75" customHeight="1">
      <c r="A133" s="32" t="s">
        <v>427</v>
      </c>
      <c r="B133" s="257" t="s">
        <v>353</v>
      </c>
      <c r="C133" s="223">
        <v>45110</v>
      </c>
      <c r="D133" s="224" t="s">
        <v>354</v>
      </c>
      <c r="E133" s="225"/>
      <c r="F133" s="226">
        <v>0</v>
      </c>
      <c r="G133" s="273">
        <f t="shared" si="6"/>
        <v>0</v>
      </c>
      <c r="H133" s="228">
        <v>199.07</v>
      </c>
      <c r="I133" s="409">
        <f t="shared" si="7"/>
        <v>0</v>
      </c>
    </row>
    <row r="134" spans="1:9" ht="18.75" customHeight="1">
      <c r="A134" s="32" t="s">
        <v>422</v>
      </c>
      <c r="B134" s="257" t="s">
        <v>353</v>
      </c>
      <c r="C134" s="223">
        <v>43099</v>
      </c>
      <c r="D134" s="229" t="s">
        <v>356</v>
      </c>
      <c r="E134" s="225"/>
      <c r="F134" s="226">
        <v>0</v>
      </c>
      <c r="G134" s="273">
        <f t="shared" si="6"/>
        <v>0</v>
      </c>
      <c r="H134" s="228">
        <v>104.0052</v>
      </c>
      <c r="I134" s="409">
        <f t="shared" si="7"/>
        <v>0</v>
      </c>
    </row>
    <row r="135" spans="1:9" ht="18.75" customHeight="1">
      <c r="A135" s="363" t="s">
        <v>422</v>
      </c>
      <c r="B135" s="257" t="s">
        <v>359</v>
      </c>
      <c r="C135" s="223">
        <v>44825</v>
      </c>
      <c r="D135" s="231" t="s">
        <v>455</v>
      </c>
      <c r="E135" s="225"/>
      <c r="F135" s="226">
        <v>87</v>
      </c>
      <c r="G135" s="273">
        <f t="shared" si="6"/>
        <v>87</v>
      </c>
      <c r="H135" s="228">
        <v>135.59</v>
      </c>
      <c r="I135" s="409">
        <f t="shared" si="7"/>
        <v>11796.33</v>
      </c>
    </row>
    <row r="136" spans="1:9" ht="18.75" customHeight="1">
      <c r="A136" s="32" t="s">
        <v>422</v>
      </c>
      <c r="B136" s="258" t="s">
        <v>361</v>
      </c>
      <c r="C136" s="243">
        <v>44825</v>
      </c>
      <c r="D136" s="231" t="s">
        <v>362</v>
      </c>
      <c r="E136" s="225"/>
      <c r="F136" s="226">
        <v>53</v>
      </c>
      <c r="G136" s="273">
        <f t="shared" si="6"/>
        <v>53</v>
      </c>
      <c r="H136" s="249">
        <v>15</v>
      </c>
      <c r="I136" s="409">
        <f t="shared" si="7"/>
        <v>795</v>
      </c>
    </row>
    <row r="137" spans="1:9" ht="18.75" customHeight="1">
      <c r="A137" s="32" t="s">
        <v>427</v>
      </c>
      <c r="B137" s="257" t="s">
        <v>363</v>
      </c>
      <c r="C137" s="223">
        <v>43411</v>
      </c>
      <c r="D137" s="231" t="s">
        <v>364</v>
      </c>
      <c r="E137" s="225"/>
      <c r="F137" s="226">
        <v>0</v>
      </c>
      <c r="G137" s="273">
        <f t="shared" ref="G137:G149" si="9">E137+F137</f>
        <v>0</v>
      </c>
      <c r="H137" s="228">
        <v>1745</v>
      </c>
      <c r="I137" s="409">
        <f t="shared" ref="I137:I149" si="10">G137*H137</f>
        <v>0</v>
      </c>
    </row>
    <row r="138" spans="1:9" ht="18.75" customHeight="1">
      <c r="A138" s="49" t="s">
        <v>427</v>
      </c>
      <c r="B138" s="257" t="s">
        <v>365</v>
      </c>
      <c r="C138" s="223">
        <v>45455</v>
      </c>
      <c r="D138" s="237" t="s">
        <v>366</v>
      </c>
      <c r="E138" s="236"/>
      <c r="F138" s="226">
        <v>0</v>
      </c>
      <c r="G138" s="273">
        <f t="shared" si="9"/>
        <v>0</v>
      </c>
      <c r="H138" s="228">
        <v>93.22</v>
      </c>
      <c r="I138" s="409">
        <f t="shared" si="10"/>
        <v>0</v>
      </c>
    </row>
    <row r="139" spans="1:9" ht="18.75" customHeight="1">
      <c r="A139">
        <v>239501</v>
      </c>
      <c r="B139" s="257" t="s">
        <v>369</v>
      </c>
      <c r="C139" s="223" t="s">
        <v>370</v>
      </c>
      <c r="D139" s="232" t="s">
        <v>371</v>
      </c>
      <c r="E139" s="225"/>
      <c r="F139" s="226">
        <v>0</v>
      </c>
      <c r="G139" s="273">
        <f t="shared" si="9"/>
        <v>0</v>
      </c>
      <c r="H139" s="230">
        <v>952</v>
      </c>
      <c r="I139" s="409">
        <f t="shared" si="10"/>
        <v>0</v>
      </c>
    </row>
    <row r="140" spans="1:9" ht="18.75" customHeight="1">
      <c r="A140" s="324" t="s">
        <v>438</v>
      </c>
      <c r="B140" s="257" t="s">
        <v>372</v>
      </c>
      <c r="C140" s="223">
        <v>43411</v>
      </c>
      <c r="D140" s="229" t="s">
        <v>373</v>
      </c>
      <c r="E140" s="225"/>
      <c r="F140" s="226">
        <v>0</v>
      </c>
      <c r="G140" s="273">
        <f t="shared" si="9"/>
        <v>0</v>
      </c>
      <c r="H140" s="228">
        <v>250</v>
      </c>
      <c r="I140" s="409">
        <f t="shared" si="10"/>
        <v>0</v>
      </c>
    </row>
    <row r="141" spans="1:9" ht="18.75" customHeight="1">
      <c r="A141" s="32" t="s">
        <v>422</v>
      </c>
      <c r="B141" s="257" t="s">
        <v>374</v>
      </c>
      <c r="C141" s="223">
        <v>43099</v>
      </c>
      <c r="D141" s="232" t="s">
        <v>375</v>
      </c>
      <c r="E141" s="225"/>
      <c r="F141" s="226">
        <v>0</v>
      </c>
      <c r="G141" s="273">
        <f t="shared" si="9"/>
        <v>0</v>
      </c>
      <c r="H141" s="228">
        <v>76</v>
      </c>
      <c r="I141" s="409">
        <f t="shared" si="10"/>
        <v>0</v>
      </c>
    </row>
    <row r="142" spans="1:9" ht="18.75" customHeight="1">
      <c r="A142" s="32" t="s">
        <v>422</v>
      </c>
      <c r="B142" s="257" t="s">
        <v>379</v>
      </c>
      <c r="C142" s="223">
        <v>44825</v>
      </c>
      <c r="D142" s="232" t="s">
        <v>380</v>
      </c>
      <c r="E142" s="225"/>
      <c r="F142" s="226">
        <v>188</v>
      </c>
      <c r="G142" s="273">
        <f t="shared" si="9"/>
        <v>188</v>
      </c>
      <c r="H142" s="228">
        <v>295</v>
      </c>
      <c r="I142" s="409">
        <f t="shared" si="10"/>
        <v>55460</v>
      </c>
    </row>
    <row r="143" spans="1:9" ht="18.75" customHeight="1">
      <c r="A143" s="32" t="s">
        <v>426</v>
      </c>
      <c r="B143" s="257" t="s">
        <v>381</v>
      </c>
      <c r="C143" s="223">
        <v>45266</v>
      </c>
      <c r="D143" s="232" t="s">
        <v>456</v>
      </c>
      <c r="E143" s="225"/>
      <c r="F143" s="226">
        <v>14</v>
      </c>
      <c r="G143" s="273">
        <f t="shared" si="9"/>
        <v>14</v>
      </c>
      <c r="H143" s="230">
        <v>875.56</v>
      </c>
      <c r="I143" s="409">
        <f t="shared" si="10"/>
        <v>12257.84</v>
      </c>
    </row>
    <row r="144" spans="1:9" ht="18.75" customHeight="1">
      <c r="A144" s="32" t="s">
        <v>426</v>
      </c>
      <c r="B144" s="257" t="s">
        <v>381</v>
      </c>
      <c r="C144" s="223">
        <v>45266</v>
      </c>
      <c r="D144" s="232" t="s">
        <v>383</v>
      </c>
      <c r="E144" s="225"/>
      <c r="F144" s="226">
        <v>1</v>
      </c>
      <c r="G144" s="273">
        <f t="shared" si="9"/>
        <v>1</v>
      </c>
      <c r="H144" s="230">
        <v>663.16</v>
      </c>
      <c r="I144" s="409">
        <f t="shared" si="10"/>
        <v>663.16</v>
      </c>
    </row>
    <row r="145" spans="1:9" ht="18.75" customHeight="1">
      <c r="A145" s="32" t="s">
        <v>422</v>
      </c>
      <c r="B145" s="257" t="s">
        <v>384</v>
      </c>
      <c r="C145" s="223">
        <v>45469</v>
      </c>
      <c r="D145" s="232" t="s">
        <v>385</v>
      </c>
      <c r="E145" s="225"/>
      <c r="F145" s="226">
        <v>7</v>
      </c>
      <c r="G145" s="273">
        <f t="shared" si="9"/>
        <v>7</v>
      </c>
      <c r="H145" s="228">
        <v>5599.9970000000003</v>
      </c>
      <c r="I145" s="409">
        <f t="shared" si="10"/>
        <v>39199.978999999999</v>
      </c>
    </row>
    <row r="146" spans="1:9" ht="18.75" customHeight="1">
      <c r="A146" s="32" t="s">
        <v>426</v>
      </c>
      <c r="B146" s="257" t="s">
        <v>386</v>
      </c>
      <c r="C146" s="223">
        <v>44839</v>
      </c>
      <c r="D146" s="224" t="s">
        <v>387</v>
      </c>
      <c r="E146" s="225"/>
      <c r="F146" s="295">
        <v>1.5</v>
      </c>
      <c r="G146" s="273">
        <f t="shared" si="9"/>
        <v>1.5</v>
      </c>
      <c r="H146" s="250">
        <v>3450</v>
      </c>
      <c r="I146" s="409">
        <f t="shared" si="10"/>
        <v>5175</v>
      </c>
    </row>
    <row r="147" spans="1:9" ht="18.75" customHeight="1">
      <c r="A147" s="67" t="s">
        <v>443</v>
      </c>
      <c r="B147" s="257" t="s">
        <v>391</v>
      </c>
      <c r="C147" s="223">
        <v>45469</v>
      </c>
      <c r="D147" s="229" t="s">
        <v>392</v>
      </c>
      <c r="E147" s="225"/>
      <c r="F147" s="226">
        <v>0</v>
      </c>
      <c r="G147" s="273">
        <f t="shared" si="9"/>
        <v>0</v>
      </c>
      <c r="H147" s="228">
        <v>127.99</v>
      </c>
      <c r="I147" s="409">
        <f t="shared" si="10"/>
        <v>0</v>
      </c>
    </row>
    <row r="148" spans="1:9" ht="18.75" customHeight="1">
      <c r="A148" s="67" t="s">
        <v>443</v>
      </c>
      <c r="B148" s="257" t="s">
        <v>391</v>
      </c>
      <c r="C148" s="223" t="s">
        <v>457</v>
      </c>
      <c r="D148" s="229" t="s">
        <v>393</v>
      </c>
      <c r="E148" s="225"/>
      <c r="F148" s="226">
        <v>1400</v>
      </c>
      <c r="G148" s="273">
        <f t="shared" si="9"/>
        <v>1400</v>
      </c>
      <c r="H148" s="228">
        <v>90</v>
      </c>
      <c r="I148" s="409">
        <f t="shared" si="10"/>
        <v>126000</v>
      </c>
    </row>
    <row r="149" spans="1:9" ht="18.75" customHeight="1">
      <c r="A149" s="32" t="s">
        <v>424</v>
      </c>
      <c r="B149" s="260" t="s">
        <v>396</v>
      </c>
      <c r="C149" s="252">
        <v>45120</v>
      </c>
      <c r="D149" s="253" t="s">
        <v>397</v>
      </c>
      <c r="E149" s="254"/>
      <c r="F149" s="255">
        <v>20</v>
      </c>
      <c r="G149" s="273">
        <f t="shared" si="9"/>
        <v>20</v>
      </c>
      <c r="H149" s="256">
        <v>1475</v>
      </c>
      <c r="I149" s="410">
        <f t="shared" si="10"/>
        <v>29500</v>
      </c>
    </row>
    <row r="150" spans="1:9" ht="18.600000000000001">
      <c r="B150" s="496" t="s">
        <v>398</v>
      </c>
      <c r="C150" s="497"/>
      <c r="D150" s="497"/>
      <c r="E150" s="497"/>
      <c r="F150" s="497"/>
      <c r="G150" s="497"/>
      <c r="H150" s="498"/>
      <c r="I150" s="251">
        <f>SUM(I9:I149)</f>
        <v>2437637.6389999986</v>
      </c>
    </row>
    <row r="151" spans="1:9" ht="18.600000000000001">
      <c r="B151" s="320"/>
      <c r="C151" s="320"/>
      <c r="D151" s="320"/>
      <c r="E151" s="320"/>
      <c r="F151" s="320"/>
      <c r="G151" s="320"/>
      <c r="H151" s="320"/>
      <c r="I151" s="321"/>
    </row>
    <row r="152" spans="1:9" ht="18.600000000000001">
      <c r="B152" s="320"/>
      <c r="C152" s="320"/>
      <c r="D152" s="320"/>
      <c r="E152" s="320"/>
      <c r="F152" s="320"/>
      <c r="G152" s="320"/>
      <c r="H152" s="320"/>
      <c r="I152" s="321"/>
    </row>
    <row r="153" spans="1:9" ht="18.600000000000001">
      <c r="B153" s="320"/>
      <c r="C153" s="320"/>
      <c r="D153" s="320"/>
      <c r="E153" s="320"/>
      <c r="F153" s="320"/>
      <c r="G153" s="320"/>
      <c r="H153" s="320"/>
      <c r="I153" s="321"/>
    </row>
    <row r="154" spans="1:9" ht="17.45">
      <c r="B154" s="68"/>
      <c r="C154" s="68"/>
      <c r="D154" s="69"/>
      <c r="E154" s="69"/>
      <c r="F154" s="68"/>
      <c r="G154" s="68"/>
      <c r="H154" s="70"/>
      <c r="I154" s="70"/>
    </row>
    <row r="155" spans="1:9" ht="17.45">
      <c r="B155" s="71"/>
      <c r="C155" s="72"/>
      <c r="D155" s="73"/>
      <c r="E155" s="73"/>
      <c r="F155" s="74"/>
      <c r="G155" s="74"/>
      <c r="H155" s="70"/>
      <c r="I155" s="75"/>
    </row>
    <row r="156" spans="1:9" ht="17.45">
      <c r="B156" s="76"/>
      <c r="C156" s="76"/>
      <c r="D156" s="77"/>
      <c r="E156" s="78"/>
      <c r="F156" s="79"/>
      <c r="G156" s="79"/>
      <c r="H156" s="70"/>
      <c r="I156" s="70"/>
    </row>
    <row r="157" spans="1:9" ht="15.6">
      <c r="B157" s="77"/>
      <c r="C157" s="77"/>
      <c r="D157" s="80" t="s">
        <v>399</v>
      </c>
      <c r="E157" s="499" t="s">
        <v>100</v>
      </c>
      <c r="F157" s="499"/>
      <c r="G157" s="499"/>
      <c r="H157" s="70"/>
      <c r="I157" s="70"/>
    </row>
    <row r="158" spans="1:9" ht="16.5" customHeight="1">
      <c r="B158" s="81"/>
      <c r="C158" s="81"/>
      <c r="D158" s="82" t="s">
        <v>400</v>
      </c>
      <c r="E158" s="500" t="s">
        <v>401</v>
      </c>
      <c r="F158" s="500"/>
      <c r="G158" s="500"/>
      <c r="H158" s="70"/>
      <c r="I158" s="70"/>
    </row>
  </sheetData>
  <protectedRanges>
    <protectedRange algorithmName="SHA-512" hashValue="tSrSYA7+z5eSCJqlfEakcExP9QZwT3iDkElxnoshi6k+l3f6varHhyP9lUObzLGOeSAgxZHmLfhX318R7FaxZw==" saltValue="086DEDPMVDo8jYfNrGOXgw==" spinCount="100000" sqref="E8:E149" name="Rango1"/>
    <protectedRange algorithmName="SHA-512" hashValue="aKm0oa8P97jwdlNNbus9KoZFq//qaV9RiMiA0qXB63QE/XQ9eenM7eJucA08TiXOl33ySVbMW9c1dRYHlHqXvQ==" saltValue="l1ZO0eGpcmrxKw6fmZMVlA==" spinCount="100000" sqref="G8:I149" name="Rango2"/>
    <protectedRange algorithmName="SHA-512" hashValue="VPRnqyXQDiwm85L0wSiiX1Q89qaGsVDGx8TGjlQp0eNUngCrxIX+apWPDncCPes/WpoG9d3UwKZ9YBst7w3fNg==" saltValue="RS07xjmPwZ/2mX5r73bHpQ==" spinCount="100000" sqref="F9:F149" name="Rango3"/>
  </protectedRanges>
  <autoFilter ref="A8:I150" xr:uid="{B1A35B92-FC46-4531-98DE-484A4DB63A79}"/>
  <mergeCells count="5">
    <mergeCell ref="B1:I6"/>
    <mergeCell ref="B7:I7"/>
    <mergeCell ref="B150:H150"/>
    <mergeCell ref="E157:G157"/>
    <mergeCell ref="E158:G158"/>
  </mergeCells>
  <phoneticPr fontId="40" type="noConversion"/>
  <pageMargins left="0.70866141732283472" right="0.70866141732283472" top="0.28999999999999998" bottom="0.74803149606299213" header="0.31496062992125984" footer="0.31496062992125984"/>
  <pageSetup paperSize="9" scale="59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4E28F-D7C8-4BA2-86D1-1B672BEC20E1}">
  <sheetPr>
    <pageSetUpPr fitToPage="1"/>
  </sheetPr>
  <dimension ref="A1:H176"/>
  <sheetViews>
    <sheetView topLeftCell="A140" workbookViewId="0"/>
  </sheetViews>
  <sheetFormatPr defaultColWidth="9.140625" defaultRowHeight="14.45"/>
  <cols>
    <col min="1" max="1" width="15.28515625" customWidth="1"/>
    <col min="2" max="2" width="15.5703125" customWidth="1"/>
    <col min="3" max="3" width="57.140625" customWidth="1"/>
    <col min="4" max="4" width="10" customWidth="1"/>
    <col min="5" max="5" width="12.5703125" customWidth="1"/>
    <col min="6" max="6" width="11.5703125" customWidth="1"/>
    <col min="7" max="7" width="10.7109375" customWidth="1"/>
    <col min="8" max="8" width="13.28515625" customWidth="1"/>
  </cols>
  <sheetData>
    <row r="1" spans="1:8" ht="22.5" customHeight="1">
      <c r="A1" s="484"/>
      <c r="B1" s="485"/>
      <c r="C1" s="485"/>
      <c r="D1" s="485"/>
      <c r="E1" s="485"/>
      <c r="F1" s="485"/>
      <c r="G1" s="485"/>
      <c r="H1" s="486"/>
    </row>
    <row r="2" spans="1:8" ht="22.5" customHeight="1">
      <c r="A2" s="487"/>
      <c r="B2" s="488"/>
      <c r="C2" s="488"/>
      <c r="D2" s="488"/>
      <c r="E2" s="488"/>
      <c r="F2" s="488"/>
      <c r="G2" s="488"/>
      <c r="H2" s="489"/>
    </row>
    <row r="3" spans="1:8" ht="22.5" customHeight="1">
      <c r="A3" s="487"/>
      <c r="B3" s="488"/>
      <c r="C3" s="488"/>
      <c r="D3" s="488"/>
      <c r="E3" s="488"/>
      <c r="F3" s="488"/>
      <c r="G3" s="488"/>
      <c r="H3" s="489"/>
    </row>
    <row r="4" spans="1:8" ht="22.5" customHeight="1">
      <c r="A4" s="487"/>
      <c r="B4" s="488"/>
      <c r="C4" s="488"/>
      <c r="D4" s="488"/>
      <c r="E4" s="488"/>
      <c r="F4" s="488"/>
      <c r="G4" s="488"/>
      <c r="H4" s="489"/>
    </row>
    <row r="5" spans="1:8" ht="22.5" customHeight="1">
      <c r="A5" s="487"/>
      <c r="B5" s="488"/>
      <c r="C5" s="488"/>
      <c r="D5" s="488"/>
      <c r="E5" s="488"/>
      <c r="F5" s="488"/>
      <c r="G5" s="488"/>
      <c r="H5" s="489"/>
    </row>
    <row r="6" spans="1:8" ht="11.25" customHeight="1">
      <c r="A6" s="490"/>
      <c r="B6" s="491"/>
      <c r="C6" s="491"/>
      <c r="D6" s="491"/>
      <c r="E6" s="491"/>
      <c r="F6" s="491"/>
      <c r="G6" s="491"/>
      <c r="H6" s="492"/>
    </row>
    <row r="7" spans="1:8" ht="19.899999999999999">
      <c r="A7" s="493" t="s">
        <v>458</v>
      </c>
      <c r="B7" s="494"/>
      <c r="C7" s="494"/>
      <c r="D7" s="494"/>
      <c r="E7" s="494"/>
      <c r="F7" s="494"/>
      <c r="G7" s="494"/>
      <c r="H7" s="495"/>
    </row>
    <row r="8" spans="1:8" ht="41.45">
      <c r="A8" s="265" t="s">
        <v>3</v>
      </c>
      <c r="B8" s="266" t="s">
        <v>4</v>
      </c>
      <c r="C8" s="266" t="s">
        <v>114</v>
      </c>
      <c r="D8" s="266" t="s">
        <v>115</v>
      </c>
      <c r="E8" s="266" t="s">
        <v>116</v>
      </c>
      <c r="F8" s="266" t="s">
        <v>117</v>
      </c>
      <c r="G8" s="267" t="s">
        <v>118</v>
      </c>
      <c r="H8" s="268" t="s">
        <v>119</v>
      </c>
    </row>
    <row r="9" spans="1:8" ht="18.75" customHeight="1">
      <c r="A9" s="269" t="s">
        <v>120</v>
      </c>
      <c r="B9" s="270">
        <v>45266</v>
      </c>
      <c r="C9" s="271" t="s">
        <v>121</v>
      </c>
      <c r="D9" s="272">
        <v>0</v>
      </c>
      <c r="E9" s="273">
        <v>5</v>
      </c>
      <c r="F9" s="273">
        <f t="shared" ref="F9:F40" si="0">D9+E9</f>
        <v>5</v>
      </c>
      <c r="G9" s="274">
        <v>266.68</v>
      </c>
      <c r="H9" s="275">
        <f t="shared" ref="H9:H21" si="1">F9*G9</f>
        <v>1333.4</v>
      </c>
    </row>
    <row r="10" spans="1:8" ht="18.75" customHeight="1">
      <c r="A10" s="257" t="s">
        <v>122</v>
      </c>
      <c r="B10" s="223">
        <v>45120</v>
      </c>
      <c r="C10" s="224" t="s">
        <v>123</v>
      </c>
      <c r="D10" s="225">
        <v>0</v>
      </c>
      <c r="E10" s="226">
        <v>105</v>
      </c>
      <c r="F10" s="226">
        <f t="shared" si="0"/>
        <v>105</v>
      </c>
      <c r="G10" s="228">
        <v>152</v>
      </c>
      <c r="H10" s="261">
        <f t="shared" si="1"/>
        <v>15960</v>
      </c>
    </row>
    <row r="11" spans="1:8" ht="18.75" customHeight="1">
      <c r="A11" s="257" t="s">
        <v>122</v>
      </c>
      <c r="B11" s="223">
        <v>45468</v>
      </c>
      <c r="C11" s="224" t="s">
        <v>124</v>
      </c>
      <c r="D11" s="225">
        <v>18</v>
      </c>
      <c r="E11" s="226">
        <v>400</v>
      </c>
      <c r="F11" s="226">
        <f t="shared" si="0"/>
        <v>418</v>
      </c>
      <c r="G11" s="227">
        <v>177</v>
      </c>
      <c r="H11" s="261">
        <f t="shared" si="1"/>
        <v>73986</v>
      </c>
    </row>
    <row r="12" spans="1:8" ht="18.75" customHeight="1">
      <c r="A12" s="257" t="s">
        <v>125</v>
      </c>
      <c r="B12" s="223">
        <v>43411</v>
      </c>
      <c r="C12" s="229" t="s">
        <v>126</v>
      </c>
      <c r="D12" s="225">
        <v>0</v>
      </c>
      <c r="E12" s="226">
        <v>91</v>
      </c>
      <c r="F12" s="226">
        <f t="shared" si="0"/>
        <v>91</v>
      </c>
      <c r="G12" s="230">
        <v>5.25</v>
      </c>
      <c r="H12" s="261">
        <f t="shared" si="1"/>
        <v>477.75</v>
      </c>
    </row>
    <row r="13" spans="1:8" ht="18.75" customHeight="1">
      <c r="A13" s="257" t="s">
        <v>125</v>
      </c>
      <c r="B13" s="223">
        <v>44825</v>
      </c>
      <c r="C13" s="224" t="s">
        <v>127</v>
      </c>
      <c r="D13" s="225">
        <v>0</v>
      </c>
      <c r="E13" s="226">
        <v>87</v>
      </c>
      <c r="F13" s="226">
        <f t="shared" si="0"/>
        <v>87</v>
      </c>
      <c r="G13" s="228">
        <v>17</v>
      </c>
      <c r="H13" s="261">
        <f t="shared" si="1"/>
        <v>1479</v>
      </c>
    </row>
    <row r="14" spans="1:8" ht="18.75" customHeight="1">
      <c r="A14" s="257" t="s">
        <v>128</v>
      </c>
      <c r="B14" s="223">
        <v>44833</v>
      </c>
      <c r="C14" s="231" t="s">
        <v>129</v>
      </c>
      <c r="D14" s="225">
        <v>0</v>
      </c>
      <c r="E14" s="226">
        <v>108</v>
      </c>
      <c r="F14" s="226">
        <f t="shared" si="0"/>
        <v>108</v>
      </c>
      <c r="G14" s="228">
        <v>105.93</v>
      </c>
      <c r="H14" s="261">
        <f t="shared" si="1"/>
        <v>11440.44</v>
      </c>
    </row>
    <row r="15" spans="1:8" ht="18.75" customHeight="1">
      <c r="A15" s="257" t="s">
        <v>130</v>
      </c>
      <c r="B15" s="223">
        <v>44945</v>
      </c>
      <c r="C15" s="231" t="s">
        <v>131</v>
      </c>
      <c r="D15" s="225">
        <v>79</v>
      </c>
      <c r="E15" s="226">
        <v>6</v>
      </c>
      <c r="F15" s="226">
        <f t="shared" si="0"/>
        <v>85</v>
      </c>
      <c r="G15" s="228">
        <v>775</v>
      </c>
      <c r="H15" s="261">
        <f t="shared" si="1"/>
        <v>65875</v>
      </c>
    </row>
    <row r="16" spans="1:8" ht="18.75" customHeight="1">
      <c r="A16" s="257" t="s">
        <v>132</v>
      </c>
      <c r="B16" s="223">
        <v>45132</v>
      </c>
      <c r="C16" s="229" t="s">
        <v>133</v>
      </c>
      <c r="D16" s="225">
        <v>98</v>
      </c>
      <c r="E16" s="226">
        <v>292</v>
      </c>
      <c r="F16" s="226">
        <f t="shared" si="0"/>
        <v>390</v>
      </c>
      <c r="G16" s="228">
        <v>798.65</v>
      </c>
      <c r="H16" s="261">
        <f t="shared" si="1"/>
        <v>311473.5</v>
      </c>
    </row>
    <row r="17" spans="1:8" ht="18.75" customHeight="1">
      <c r="A17" s="257" t="s">
        <v>134</v>
      </c>
      <c r="B17" s="223">
        <v>43099</v>
      </c>
      <c r="C17" s="229" t="s">
        <v>135</v>
      </c>
      <c r="D17" s="225">
        <v>287</v>
      </c>
      <c r="E17" s="226">
        <v>0</v>
      </c>
      <c r="F17" s="226">
        <f t="shared" si="0"/>
        <v>287</v>
      </c>
      <c r="G17" s="228">
        <v>105.39</v>
      </c>
      <c r="H17" s="261">
        <f t="shared" si="1"/>
        <v>30246.93</v>
      </c>
    </row>
    <row r="18" spans="1:8" ht="18.75" customHeight="1">
      <c r="A18" s="257" t="s">
        <v>134</v>
      </c>
      <c r="B18" s="223">
        <v>45114</v>
      </c>
      <c r="C18" s="229" t="s">
        <v>139</v>
      </c>
      <c r="D18" s="225">
        <v>0</v>
      </c>
      <c r="E18" s="226">
        <v>424</v>
      </c>
      <c r="F18" s="226">
        <f t="shared" si="0"/>
        <v>424</v>
      </c>
      <c r="G18" s="228">
        <v>348.9</v>
      </c>
      <c r="H18" s="261">
        <f t="shared" si="1"/>
        <v>147933.59999999998</v>
      </c>
    </row>
    <row r="19" spans="1:8" ht="18.75" customHeight="1">
      <c r="A19" s="257" t="s">
        <v>140</v>
      </c>
      <c r="B19" s="223">
        <v>44839</v>
      </c>
      <c r="C19" s="224" t="s">
        <v>141</v>
      </c>
      <c r="D19" s="225">
        <v>0</v>
      </c>
      <c r="E19" s="226">
        <v>1.75</v>
      </c>
      <c r="F19" s="226">
        <f t="shared" si="0"/>
        <v>1.75</v>
      </c>
      <c r="G19" s="228">
        <v>2985</v>
      </c>
      <c r="H19" s="261">
        <f t="shared" si="1"/>
        <v>5223.75</v>
      </c>
    </row>
    <row r="20" spans="1:8" ht="18.75" customHeight="1">
      <c r="A20" s="257" t="s">
        <v>142</v>
      </c>
      <c r="B20" s="223">
        <v>43411</v>
      </c>
      <c r="C20" s="229" t="s">
        <v>143</v>
      </c>
      <c r="D20" s="225">
        <v>20</v>
      </c>
      <c r="E20" s="226">
        <v>0</v>
      </c>
      <c r="F20" s="226">
        <f t="shared" si="0"/>
        <v>20</v>
      </c>
      <c r="G20" s="228">
        <v>334</v>
      </c>
      <c r="H20" s="261">
        <f t="shared" si="1"/>
        <v>6680</v>
      </c>
    </row>
    <row r="21" spans="1:8" ht="18.75" customHeight="1">
      <c r="A21" s="257" t="s">
        <v>144</v>
      </c>
      <c r="B21" s="223">
        <v>43099</v>
      </c>
      <c r="C21" s="229" t="s">
        <v>145</v>
      </c>
      <c r="D21" s="225">
        <v>719</v>
      </c>
      <c r="E21" s="226">
        <v>0</v>
      </c>
      <c r="F21" s="226">
        <f t="shared" si="0"/>
        <v>719</v>
      </c>
      <c r="G21" s="228">
        <v>119</v>
      </c>
      <c r="H21" s="261">
        <f t="shared" si="1"/>
        <v>85561</v>
      </c>
    </row>
    <row r="22" spans="1:8" ht="18.75" customHeight="1">
      <c r="A22" s="257" t="s">
        <v>146</v>
      </c>
      <c r="B22" s="223">
        <v>45358</v>
      </c>
      <c r="C22" s="232" t="s">
        <v>147</v>
      </c>
      <c r="D22" s="225">
        <v>6</v>
      </c>
      <c r="E22" s="226">
        <v>0</v>
      </c>
      <c r="F22" s="226">
        <f t="shared" si="0"/>
        <v>6</v>
      </c>
      <c r="G22" s="230">
        <v>267.31</v>
      </c>
      <c r="H22" s="261">
        <f>+F22*G22</f>
        <v>1603.8600000000001</v>
      </c>
    </row>
    <row r="23" spans="1:8" ht="18.75" customHeight="1">
      <c r="A23" s="257" t="s">
        <v>148</v>
      </c>
      <c r="B23" s="223">
        <v>43511</v>
      </c>
      <c r="C23" s="231" t="s">
        <v>149</v>
      </c>
      <c r="D23" s="225">
        <v>1</v>
      </c>
      <c r="E23" s="226">
        <v>0</v>
      </c>
      <c r="F23" s="226">
        <f t="shared" si="0"/>
        <v>1</v>
      </c>
      <c r="G23" s="228">
        <v>1495</v>
      </c>
      <c r="H23" s="261">
        <f t="shared" ref="H23:H46" si="2">F23*G23</f>
        <v>1495</v>
      </c>
    </row>
    <row r="24" spans="1:8" ht="18.75" customHeight="1">
      <c r="A24" s="257" t="s">
        <v>148</v>
      </c>
      <c r="B24" s="223">
        <v>43511</v>
      </c>
      <c r="C24" s="231" t="s">
        <v>150</v>
      </c>
      <c r="D24" s="225">
        <v>1</v>
      </c>
      <c r="E24" s="226">
        <v>0</v>
      </c>
      <c r="F24" s="226">
        <f t="shared" si="0"/>
        <v>1</v>
      </c>
      <c r="G24" s="228">
        <v>336.02</v>
      </c>
      <c r="H24" s="261">
        <f t="shared" si="2"/>
        <v>336.02</v>
      </c>
    </row>
    <row r="25" spans="1:8" ht="18.75" customHeight="1">
      <c r="A25" s="257" t="s">
        <v>148</v>
      </c>
      <c r="B25" s="223">
        <v>43511</v>
      </c>
      <c r="C25" s="231" t="s">
        <v>151</v>
      </c>
      <c r="D25" s="225">
        <v>3</v>
      </c>
      <c r="E25" s="226">
        <v>0</v>
      </c>
      <c r="F25" s="226">
        <f t="shared" si="0"/>
        <v>3</v>
      </c>
      <c r="G25" s="228">
        <v>395</v>
      </c>
      <c r="H25" s="261">
        <f t="shared" si="2"/>
        <v>1185</v>
      </c>
    </row>
    <row r="26" spans="1:8" ht="18.75" customHeight="1">
      <c r="A26" s="257" t="s">
        <v>152</v>
      </c>
      <c r="B26" s="223">
        <v>44839</v>
      </c>
      <c r="C26" s="231" t="s">
        <v>153</v>
      </c>
      <c r="D26" s="225">
        <v>0</v>
      </c>
      <c r="E26" s="226">
        <v>88</v>
      </c>
      <c r="F26" s="226">
        <f t="shared" si="0"/>
        <v>88</v>
      </c>
      <c r="G26" s="228">
        <v>50</v>
      </c>
      <c r="H26" s="261">
        <f t="shared" si="2"/>
        <v>4400</v>
      </c>
    </row>
    <row r="27" spans="1:8" ht="18.75" customHeight="1">
      <c r="A27" s="257" t="s">
        <v>79</v>
      </c>
      <c r="B27" s="223">
        <v>45006</v>
      </c>
      <c r="C27" s="229" t="s">
        <v>154</v>
      </c>
      <c r="D27" s="225">
        <v>0</v>
      </c>
      <c r="E27" s="226">
        <v>0</v>
      </c>
      <c r="F27" s="226">
        <f t="shared" si="0"/>
        <v>0</v>
      </c>
      <c r="G27" s="228">
        <v>370.34</v>
      </c>
      <c r="H27" s="261">
        <f t="shared" si="2"/>
        <v>0</v>
      </c>
    </row>
    <row r="28" spans="1:8" ht="18.75" customHeight="1">
      <c r="A28" s="257" t="s">
        <v>157</v>
      </c>
      <c r="B28" s="223" t="s">
        <v>158</v>
      </c>
      <c r="C28" s="229" t="s">
        <v>159</v>
      </c>
      <c r="D28" s="225">
        <v>133</v>
      </c>
      <c r="E28" s="226">
        <v>0</v>
      </c>
      <c r="F28" s="226">
        <f t="shared" si="0"/>
        <v>133</v>
      </c>
      <c r="G28" s="233">
        <v>65</v>
      </c>
      <c r="H28" s="261">
        <f t="shared" si="2"/>
        <v>8645</v>
      </c>
    </row>
    <row r="29" spans="1:8" ht="18.75" customHeight="1">
      <c r="A29" s="257" t="s">
        <v>160</v>
      </c>
      <c r="B29" s="223">
        <v>45120</v>
      </c>
      <c r="C29" s="229" t="s">
        <v>161</v>
      </c>
      <c r="D29" s="225">
        <v>67</v>
      </c>
      <c r="E29" s="226">
        <v>168</v>
      </c>
      <c r="F29" s="226">
        <f t="shared" si="0"/>
        <v>235</v>
      </c>
      <c r="G29" s="228">
        <v>38</v>
      </c>
      <c r="H29" s="261">
        <f t="shared" si="2"/>
        <v>8930</v>
      </c>
    </row>
    <row r="30" spans="1:8" ht="18.75" customHeight="1">
      <c r="A30" s="257" t="s">
        <v>162</v>
      </c>
      <c r="B30" s="223">
        <v>43099</v>
      </c>
      <c r="C30" s="231" t="s">
        <v>164</v>
      </c>
      <c r="D30" s="225">
        <v>523</v>
      </c>
      <c r="E30" s="226">
        <v>0</v>
      </c>
      <c r="F30" s="226">
        <f t="shared" si="0"/>
        <v>523</v>
      </c>
      <c r="G30" s="228">
        <v>206.27</v>
      </c>
      <c r="H30" s="261">
        <f t="shared" si="2"/>
        <v>107879.21</v>
      </c>
    </row>
    <row r="31" spans="1:8" ht="18.75" customHeight="1">
      <c r="A31" s="257" t="s">
        <v>165</v>
      </c>
      <c r="B31" s="223">
        <v>44825</v>
      </c>
      <c r="C31" s="224" t="s">
        <v>166</v>
      </c>
      <c r="D31" s="225">
        <v>0</v>
      </c>
      <c r="E31" s="226">
        <v>1</v>
      </c>
      <c r="F31" s="226">
        <f t="shared" si="0"/>
        <v>1</v>
      </c>
      <c r="G31" s="228">
        <v>589</v>
      </c>
      <c r="H31" s="261">
        <f t="shared" si="2"/>
        <v>589</v>
      </c>
    </row>
    <row r="32" spans="1:8" ht="18.75" customHeight="1">
      <c r="A32" s="257" t="s">
        <v>167</v>
      </c>
      <c r="B32" s="223">
        <v>44825</v>
      </c>
      <c r="C32" s="224" t="s">
        <v>168</v>
      </c>
      <c r="D32" s="225">
        <v>0</v>
      </c>
      <c r="E32" s="226">
        <v>33</v>
      </c>
      <c r="F32" s="226">
        <f t="shared" si="0"/>
        <v>33</v>
      </c>
      <c r="G32" s="228">
        <v>118.64</v>
      </c>
      <c r="H32" s="261">
        <f t="shared" si="2"/>
        <v>3915.12</v>
      </c>
    </row>
    <row r="33" spans="1:8" ht="18.75" customHeight="1">
      <c r="A33" s="257" t="s">
        <v>167</v>
      </c>
      <c r="B33" s="223">
        <v>43411</v>
      </c>
      <c r="C33" s="229" t="s">
        <v>169</v>
      </c>
      <c r="D33" s="225">
        <v>9</v>
      </c>
      <c r="E33" s="226">
        <v>0</v>
      </c>
      <c r="F33" s="226">
        <f t="shared" si="0"/>
        <v>9</v>
      </c>
      <c r="G33" s="228">
        <v>118.64</v>
      </c>
      <c r="H33" s="261">
        <f t="shared" si="2"/>
        <v>1067.76</v>
      </c>
    </row>
    <row r="34" spans="1:8" ht="18.75" customHeight="1">
      <c r="A34" s="257" t="s">
        <v>170</v>
      </c>
      <c r="B34" s="223">
        <v>43099</v>
      </c>
      <c r="C34" s="229" t="s">
        <v>171</v>
      </c>
      <c r="D34" s="225">
        <v>13</v>
      </c>
      <c r="E34" s="226">
        <v>0</v>
      </c>
      <c r="F34" s="226">
        <f t="shared" si="0"/>
        <v>13</v>
      </c>
      <c r="G34" s="228">
        <v>35.99</v>
      </c>
      <c r="H34" s="261">
        <f t="shared" si="2"/>
        <v>467.87</v>
      </c>
    </row>
    <row r="35" spans="1:8" ht="18.75" customHeight="1">
      <c r="A35" s="257" t="s">
        <v>172</v>
      </c>
      <c r="B35" s="223" t="s">
        <v>173</v>
      </c>
      <c r="C35" s="232" t="s">
        <v>174</v>
      </c>
      <c r="D35" s="225">
        <v>0</v>
      </c>
      <c r="E35" s="226">
        <v>15</v>
      </c>
      <c r="F35" s="226">
        <f t="shared" si="0"/>
        <v>15</v>
      </c>
      <c r="G35" s="230">
        <v>76.709999999999994</v>
      </c>
      <c r="H35" s="261">
        <f t="shared" si="2"/>
        <v>1150.6499999999999</v>
      </c>
    </row>
    <row r="36" spans="1:8" ht="18.75" customHeight="1">
      <c r="A36" s="257" t="s">
        <v>175</v>
      </c>
      <c r="B36" s="223">
        <v>45132</v>
      </c>
      <c r="C36" s="229" t="s">
        <v>176</v>
      </c>
      <c r="D36" s="225">
        <v>13</v>
      </c>
      <c r="E36" s="226">
        <v>10</v>
      </c>
      <c r="F36" s="226">
        <f t="shared" si="0"/>
        <v>23</v>
      </c>
      <c r="G36" s="228">
        <v>11210</v>
      </c>
      <c r="H36" s="261">
        <f t="shared" si="2"/>
        <v>257830</v>
      </c>
    </row>
    <row r="37" spans="1:8" ht="18.75" customHeight="1">
      <c r="A37" s="257" t="s">
        <v>177</v>
      </c>
      <c r="B37" s="223">
        <v>43411</v>
      </c>
      <c r="C37" s="229" t="s">
        <v>178</v>
      </c>
      <c r="D37" s="225">
        <v>3</v>
      </c>
      <c r="E37" s="226">
        <v>0</v>
      </c>
      <c r="F37" s="226">
        <f t="shared" si="0"/>
        <v>3</v>
      </c>
      <c r="G37" s="228">
        <v>300.85000000000002</v>
      </c>
      <c r="H37" s="261">
        <f t="shared" si="2"/>
        <v>902.55000000000007</v>
      </c>
    </row>
    <row r="38" spans="1:8" ht="18.75" customHeight="1">
      <c r="A38" s="257" t="s">
        <v>179</v>
      </c>
      <c r="B38" s="223">
        <v>44825</v>
      </c>
      <c r="C38" s="231" t="s">
        <v>180</v>
      </c>
      <c r="D38" s="225">
        <v>0</v>
      </c>
      <c r="E38" s="226">
        <v>94</v>
      </c>
      <c r="F38" s="226">
        <f t="shared" si="0"/>
        <v>94</v>
      </c>
      <c r="G38" s="228">
        <v>52</v>
      </c>
      <c r="H38" s="261">
        <f t="shared" si="2"/>
        <v>4888</v>
      </c>
    </row>
    <row r="39" spans="1:8" ht="18.75" customHeight="1">
      <c r="A39" s="257" t="s">
        <v>179</v>
      </c>
      <c r="B39" s="223">
        <v>44825</v>
      </c>
      <c r="C39" s="231" t="s">
        <v>181</v>
      </c>
      <c r="D39" s="225">
        <v>0</v>
      </c>
      <c r="E39" s="226">
        <v>97</v>
      </c>
      <c r="F39" s="226">
        <f t="shared" si="0"/>
        <v>97</v>
      </c>
      <c r="G39" s="228">
        <v>76</v>
      </c>
      <c r="H39" s="261">
        <f t="shared" si="2"/>
        <v>7372</v>
      </c>
    </row>
    <row r="40" spans="1:8" ht="18.75" customHeight="1">
      <c r="A40" s="257" t="s">
        <v>182</v>
      </c>
      <c r="B40" s="223">
        <v>45114</v>
      </c>
      <c r="C40" s="231" t="s">
        <v>183</v>
      </c>
      <c r="D40" s="225">
        <v>13</v>
      </c>
      <c r="E40" s="226">
        <v>312</v>
      </c>
      <c r="F40" s="226">
        <f t="shared" si="0"/>
        <v>325</v>
      </c>
      <c r="G40" s="228">
        <v>52</v>
      </c>
      <c r="H40" s="261">
        <f t="shared" si="2"/>
        <v>16900</v>
      </c>
    </row>
    <row r="41" spans="1:8" ht="18.75" customHeight="1">
      <c r="A41" s="257" t="s">
        <v>184</v>
      </c>
      <c r="B41" s="223">
        <v>44825</v>
      </c>
      <c r="C41" s="229" t="s">
        <v>185</v>
      </c>
      <c r="D41" s="225">
        <v>0</v>
      </c>
      <c r="E41" s="226">
        <v>25</v>
      </c>
      <c r="F41" s="226">
        <f t="shared" ref="F41:F72" si="3">D41+E41</f>
        <v>25</v>
      </c>
      <c r="G41" s="228">
        <v>22.88</v>
      </c>
      <c r="H41" s="261">
        <f t="shared" si="2"/>
        <v>572</v>
      </c>
    </row>
    <row r="42" spans="1:8" ht="18.75" customHeight="1">
      <c r="A42" s="257" t="s">
        <v>186</v>
      </c>
      <c r="B42" s="223">
        <v>43411</v>
      </c>
      <c r="C42" s="229" t="s">
        <v>187</v>
      </c>
      <c r="D42" s="225">
        <v>37</v>
      </c>
      <c r="E42" s="226">
        <v>0</v>
      </c>
      <c r="F42" s="226">
        <f t="shared" si="3"/>
        <v>37</v>
      </c>
      <c r="G42" s="228">
        <v>7</v>
      </c>
      <c r="H42" s="261">
        <f t="shared" si="2"/>
        <v>259</v>
      </c>
    </row>
    <row r="43" spans="1:8" ht="18.75" customHeight="1">
      <c r="A43" s="257" t="s">
        <v>184</v>
      </c>
      <c r="B43" s="223">
        <v>44825</v>
      </c>
      <c r="C43" s="229" t="s">
        <v>188</v>
      </c>
      <c r="D43" s="225">
        <v>0</v>
      </c>
      <c r="E43" s="226">
        <v>292</v>
      </c>
      <c r="F43" s="226">
        <f t="shared" si="3"/>
        <v>292</v>
      </c>
      <c r="G43" s="228">
        <v>12.71</v>
      </c>
      <c r="H43" s="261">
        <f t="shared" si="2"/>
        <v>3711.32</v>
      </c>
    </row>
    <row r="44" spans="1:8" ht="18.75" customHeight="1">
      <c r="A44" s="257" t="s">
        <v>189</v>
      </c>
      <c r="B44" s="223">
        <v>45110</v>
      </c>
      <c r="C44" s="229" t="s">
        <v>190</v>
      </c>
      <c r="D44" s="225">
        <v>64</v>
      </c>
      <c r="E44" s="226">
        <v>0</v>
      </c>
      <c r="F44" s="226">
        <f t="shared" si="3"/>
        <v>64</v>
      </c>
      <c r="G44" s="228">
        <v>158.9</v>
      </c>
      <c r="H44" s="261">
        <f t="shared" si="2"/>
        <v>10169.6</v>
      </c>
    </row>
    <row r="45" spans="1:8" ht="18.75" customHeight="1">
      <c r="A45" s="257" t="s">
        <v>189</v>
      </c>
      <c r="B45" s="223">
        <v>45112</v>
      </c>
      <c r="C45" s="232" t="s">
        <v>191</v>
      </c>
      <c r="D45" s="225">
        <v>150</v>
      </c>
      <c r="E45" s="226">
        <v>0</v>
      </c>
      <c r="F45" s="226">
        <f t="shared" si="3"/>
        <v>150</v>
      </c>
      <c r="G45" s="228">
        <v>86.02</v>
      </c>
      <c r="H45" s="261">
        <f t="shared" si="2"/>
        <v>12903</v>
      </c>
    </row>
    <row r="46" spans="1:8" ht="18.75" customHeight="1">
      <c r="A46" s="257" t="s">
        <v>189</v>
      </c>
      <c r="B46" s="223">
        <v>45112</v>
      </c>
      <c r="C46" s="229" t="s">
        <v>192</v>
      </c>
      <c r="D46" s="225">
        <v>138</v>
      </c>
      <c r="E46" s="226">
        <v>0</v>
      </c>
      <c r="F46" s="226">
        <f t="shared" si="3"/>
        <v>138</v>
      </c>
      <c r="G46" s="228">
        <v>199.07</v>
      </c>
      <c r="H46" s="261">
        <f t="shared" si="2"/>
        <v>27471.66</v>
      </c>
    </row>
    <row r="47" spans="1:8" ht="18.75" customHeight="1">
      <c r="A47" s="257" t="s">
        <v>189</v>
      </c>
      <c r="B47" s="223" t="s">
        <v>193</v>
      </c>
      <c r="C47" s="232" t="s">
        <v>459</v>
      </c>
      <c r="D47" s="225">
        <v>50</v>
      </c>
      <c r="E47" s="226">
        <v>0</v>
      </c>
      <c r="F47" s="226">
        <f t="shared" si="3"/>
        <v>50</v>
      </c>
      <c r="G47" s="230">
        <v>342.2</v>
      </c>
      <c r="H47" s="261">
        <f>+F47*G47</f>
        <v>17110</v>
      </c>
    </row>
    <row r="48" spans="1:8" ht="18.75" customHeight="1">
      <c r="A48" s="257" t="s">
        <v>195</v>
      </c>
      <c r="B48" s="223">
        <v>44825</v>
      </c>
      <c r="C48" s="229" t="s">
        <v>196</v>
      </c>
      <c r="D48" s="225">
        <v>0</v>
      </c>
      <c r="E48" s="226">
        <v>60</v>
      </c>
      <c r="F48" s="226">
        <f t="shared" si="3"/>
        <v>60</v>
      </c>
      <c r="G48" s="228">
        <v>30</v>
      </c>
      <c r="H48" s="261">
        <f t="shared" ref="H48:H83" si="4">F48*G48</f>
        <v>1800</v>
      </c>
    </row>
    <row r="49" spans="1:8" ht="18.75" customHeight="1">
      <c r="A49" s="257" t="s">
        <v>195</v>
      </c>
      <c r="B49" s="223">
        <v>44825</v>
      </c>
      <c r="C49" s="231" t="s">
        <v>197</v>
      </c>
      <c r="D49" s="225">
        <v>0</v>
      </c>
      <c r="E49" s="226">
        <v>55</v>
      </c>
      <c r="F49" s="226">
        <f t="shared" si="3"/>
        <v>55</v>
      </c>
      <c r="G49" s="228">
        <v>8.6999999999999993</v>
      </c>
      <c r="H49" s="261">
        <f t="shared" si="4"/>
        <v>478.49999999999994</v>
      </c>
    </row>
    <row r="50" spans="1:8" ht="18.75" customHeight="1">
      <c r="A50" s="257" t="s">
        <v>198</v>
      </c>
      <c r="B50" s="223">
        <v>45266</v>
      </c>
      <c r="C50" s="231" t="s">
        <v>199</v>
      </c>
      <c r="D50" s="225">
        <v>0</v>
      </c>
      <c r="E50" s="226">
        <v>20</v>
      </c>
      <c r="F50" s="226">
        <f t="shared" si="3"/>
        <v>20</v>
      </c>
      <c r="G50" s="230">
        <v>76.7</v>
      </c>
      <c r="H50" s="261">
        <f t="shared" si="4"/>
        <v>1534</v>
      </c>
    </row>
    <row r="51" spans="1:8" ht="18.75" customHeight="1">
      <c r="A51" s="257" t="s">
        <v>200</v>
      </c>
      <c r="B51" s="223">
        <v>45266</v>
      </c>
      <c r="C51" s="231" t="s">
        <v>201</v>
      </c>
      <c r="D51" s="225">
        <v>10</v>
      </c>
      <c r="E51" s="226">
        <v>0</v>
      </c>
      <c r="F51" s="226">
        <f t="shared" si="3"/>
        <v>10</v>
      </c>
      <c r="G51" s="230">
        <v>942.01</v>
      </c>
      <c r="H51" s="261">
        <f t="shared" si="4"/>
        <v>9420.1</v>
      </c>
    </row>
    <row r="52" spans="1:8" ht="18.75" customHeight="1">
      <c r="A52" s="257" t="s">
        <v>202</v>
      </c>
      <c r="B52" s="223">
        <v>45408</v>
      </c>
      <c r="C52" s="235" t="s">
        <v>203</v>
      </c>
      <c r="D52" s="236">
        <v>0</v>
      </c>
      <c r="E52" s="226">
        <v>0</v>
      </c>
      <c r="F52" s="226">
        <f t="shared" si="3"/>
        <v>0</v>
      </c>
      <c r="G52" s="230">
        <v>2232.0057999999999</v>
      </c>
      <c r="H52" s="261">
        <f t="shared" si="4"/>
        <v>0</v>
      </c>
    </row>
    <row r="53" spans="1:8" ht="18.75" customHeight="1">
      <c r="A53" s="257" t="s">
        <v>204</v>
      </c>
      <c r="B53" s="223">
        <v>44949</v>
      </c>
      <c r="C53" s="235" t="s">
        <v>205</v>
      </c>
      <c r="D53" s="236">
        <v>13</v>
      </c>
      <c r="E53" s="226">
        <v>0</v>
      </c>
      <c r="F53" s="226">
        <f t="shared" si="3"/>
        <v>13</v>
      </c>
      <c r="G53" s="228">
        <v>1900.42</v>
      </c>
      <c r="H53" s="261">
        <f t="shared" si="4"/>
        <v>24705.46</v>
      </c>
    </row>
    <row r="54" spans="1:8" ht="18.75" customHeight="1">
      <c r="A54" s="257" t="s">
        <v>206</v>
      </c>
      <c r="B54" s="223">
        <v>43099</v>
      </c>
      <c r="C54" s="231" t="s">
        <v>207</v>
      </c>
      <c r="D54" s="225">
        <v>3</v>
      </c>
      <c r="E54" s="226">
        <v>3</v>
      </c>
      <c r="F54" s="226">
        <f t="shared" si="3"/>
        <v>6</v>
      </c>
      <c r="G54" s="228">
        <v>110</v>
      </c>
      <c r="H54" s="261">
        <f t="shared" si="4"/>
        <v>660</v>
      </c>
    </row>
    <row r="55" spans="1:8" ht="18.75" customHeight="1">
      <c r="A55" s="257" t="s">
        <v>206</v>
      </c>
      <c r="B55" s="223">
        <v>43099</v>
      </c>
      <c r="C55" s="231" t="s">
        <v>208</v>
      </c>
      <c r="D55" s="225">
        <v>1</v>
      </c>
      <c r="E55" s="226">
        <v>278</v>
      </c>
      <c r="F55" s="226">
        <f t="shared" si="3"/>
        <v>279</v>
      </c>
      <c r="G55" s="228">
        <v>126</v>
      </c>
      <c r="H55" s="261">
        <f t="shared" si="4"/>
        <v>35154</v>
      </c>
    </row>
    <row r="56" spans="1:8" ht="18.75" customHeight="1">
      <c r="A56" s="257" t="s">
        <v>204</v>
      </c>
      <c r="B56" s="223">
        <v>45469</v>
      </c>
      <c r="C56" s="237" t="s">
        <v>209</v>
      </c>
      <c r="D56" s="236">
        <v>122</v>
      </c>
      <c r="E56" s="226">
        <v>0</v>
      </c>
      <c r="F56" s="226">
        <f t="shared" si="3"/>
        <v>122</v>
      </c>
      <c r="G56" s="228">
        <v>56.805199999999999</v>
      </c>
      <c r="H56" s="261">
        <f t="shared" si="4"/>
        <v>6930.2344000000003</v>
      </c>
    </row>
    <row r="57" spans="1:8" ht="18.75" customHeight="1">
      <c r="A57" s="257" t="s">
        <v>204</v>
      </c>
      <c r="B57" s="223">
        <v>43605</v>
      </c>
      <c r="C57" s="237" t="s">
        <v>210</v>
      </c>
      <c r="D57" s="236">
        <v>54</v>
      </c>
      <c r="E57" s="226">
        <v>0</v>
      </c>
      <c r="F57" s="226">
        <f t="shared" si="3"/>
        <v>54</v>
      </c>
      <c r="G57" s="228">
        <v>19.489999999999998</v>
      </c>
      <c r="H57" s="261">
        <f t="shared" si="4"/>
        <v>1052.4599999999998</v>
      </c>
    </row>
    <row r="58" spans="1:8" ht="18.75" customHeight="1">
      <c r="A58" s="257" t="s">
        <v>211</v>
      </c>
      <c r="B58" s="223">
        <v>45469</v>
      </c>
      <c r="C58" s="237" t="s">
        <v>210</v>
      </c>
      <c r="D58" s="236">
        <v>0</v>
      </c>
      <c r="E58" s="226">
        <v>0</v>
      </c>
      <c r="F58" s="226">
        <f t="shared" si="3"/>
        <v>0</v>
      </c>
      <c r="G58" s="228">
        <v>64.003190000000004</v>
      </c>
      <c r="H58" s="261">
        <f t="shared" si="4"/>
        <v>0</v>
      </c>
    </row>
    <row r="59" spans="1:8" ht="18.75" customHeight="1">
      <c r="A59" s="257" t="s">
        <v>211</v>
      </c>
      <c r="B59" s="223">
        <v>45469</v>
      </c>
      <c r="C59" s="237" t="s">
        <v>212</v>
      </c>
      <c r="D59" s="236">
        <v>0</v>
      </c>
      <c r="E59" s="238">
        <v>150</v>
      </c>
      <c r="F59" s="226">
        <f t="shared" si="3"/>
        <v>150</v>
      </c>
      <c r="G59" s="228">
        <v>18.998000000000001</v>
      </c>
      <c r="H59" s="261">
        <f t="shared" si="4"/>
        <v>2849.7000000000003</v>
      </c>
    </row>
    <row r="60" spans="1:8" ht="18.75" customHeight="1">
      <c r="A60" s="257" t="s">
        <v>213</v>
      </c>
      <c r="B60" s="223">
        <v>45469</v>
      </c>
      <c r="C60" s="231" t="s">
        <v>214</v>
      </c>
      <c r="D60" s="225">
        <v>583</v>
      </c>
      <c r="E60" s="226">
        <v>2</v>
      </c>
      <c r="F60" s="226">
        <f t="shared" si="3"/>
        <v>585</v>
      </c>
      <c r="G60" s="228">
        <v>360.84</v>
      </c>
      <c r="H60" s="261">
        <f t="shared" si="4"/>
        <v>211091.4</v>
      </c>
    </row>
    <row r="61" spans="1:8" ht="18.75" customHeight="1">
      <c r="A61" s="257" t="s">
        <v>215</v>
      </c>
      <c r="B61" s="223">
        <v>44278</v>
      </c>
      <c r="C61" s="231" t="s">
        <v>216</v>
      </c>
      <c r="D61" s="225">
        <v>22</v>
      </c>
      <c r="E61" s="226">
        <v>0</v>
      </c>
      <c r="F61" s="226">
        <f t="shared" si="3"/>
        <v>22</v>
      </c>
      <c r="G61" s="228">
        <v>296.00290000000001</v>
      </c>
      <c r="H61" s="261">
        <f t="shared" si="4"/>
        <v>6512.0637999999999</v>
      </c>
    </row>
    <row r="62" spans="1:8" ht="18.75" customHeight="1">
      <c r="A62" s="257" t="s">
        <v>217</v>
      </c>
      <c r="B62" s="223">
        <v>44949</v>
      </c>
      <c r="C62" s="232" t="s">
        <v>218</v>
      </c>
      <c r="D62" s="225">
        <v>24</v>
      </c>
      <c r="E62" s="226">
        <v>0</v>
      </c>
      <c r="F62" s="226">
        <f t="shared" si="3"/>
        <v>24</v>
      </c>
      <c r="G62" s="228">
        <v>89.76</v>
      </c>
      <c r="H62" s="261">
        <f t="shared" si="4"/>
        <v>2154.2400000000002</v>
      </c>
    </row>
    <row r="63" spans="1:8" ht="18.75" customHeight="1">
      <c r="A63" s="257" t="s">
        <v>219</v>
      </c>
      <c r="B63" s="223">
        <v>44825</v>
      </c>
      <c r="C63" s="231" t="s">
        <v>220</v>
      </c>
      <c r="D63" s="225">
        <v>0</v>
      </c>
      <c r="E63" s="226">
        <v>128</v>
      </c>
      <c r="F63" s="226">
        <f t="shared" si="3"/>
        <v>128</v>
      </c>
      <c r="G63" s="228">
        <v>12.71</v>
      </c>
      <c r="H63" s="261">
        <f t="shared" si="4"/>
        <v>1626.88</v>
      </c>
    </row>
    <row r="64" spans="1:8" ht="18.75" customHeight="1">
      <c r="A64" s="257" t="s">
        <v>221</v>
      </c>
      <c r="B64" s="223">
        <v>45127</v>
      </c>
      <c r="C64" s="231" t="s">
        <v>222</v>
      </c>
      <c r="D64" s="225">
        <v>13</v>
      </c>
      <c r="E64" s="226">
        <v>300</v>
      </c>
      <c r="F64" s="226">
        <f t="shared" si="3"/>
        <v>313</v>
      </c>
      <c r="G64" s="228">
        <v>70.59</v>
      </c>
      <c r="H64" s="261">
        <f t="shared" si="4"/>
        <v>22094.670000000002</v>
      </c>
    </row>
    <row r="65" spans="1:8" ht="18.75" customHeight="1">
      <c r="A65" s="257" t="s">
        <v>221</v>
      </c>
      <c r="B65" s="223" t="s">
        <v>173</v>
      </c>
      <c r="C65" s="232" t="s">
        <v>223</v>
      </c>
      <c r="D65" s="225">
        <v>0</v>
      </c>
      <c r="E65" s="226">
        <v>100</v>
      </c>
      <c r="F65" s="226">
        <f t="shared" si="3"/>
        <v>100</v>
      </c>
      <c r="G65" s="230">
        <v>491.67</v>
      </c>
      <c r="H65" s="261">
        <f t="shared" si="4"/>
        <v>49167</v>
      </c>
    </row>
    <row r="66" spans="1:8" ht="18.75" customHeight="1">
      <c r="A66" s="257" t="s">
        <v>224</v>
      </c>
      <c r="B66" s="223">
        <v>44897</v>
      </c>
      <c r="C66" s="232" t="s">
        <v>225</v>
      </c>
      <c r="D66" s="225">
        <v>1</v>
      </c>
      <c r="E66" s="226">
        <v>0</v>
      </c>
      <c r="F66" s="226">
        <f t="shared" si="3"/>
        <v>1</v>
      </c>
      <c r="G66" s="228">
        <v>1132.8</v>
      </c>
      <c r="H66" s="261">
        <f t="shared" si="4"/>
        <v>1132.8</v>
      </c>
    </row>
    <row r="67" spans="1:8" ht="18.75" customHeight="1">
      <c r="A67" s="257" t="s">
        <v>226</v>
      </c>
      <c r="B67" s="223">
        <v>44567</v>
      </c>
      <c r="C67" s="231" t="s">
        <v>227</v>
      </c>
      <c r="D67" s="225">
        <v>9</v>
      </c>
      <c r="E67" s="226">
        <v>0</v>
      </c>
      <c r="F67" s="226">
        <f t="shared" si="3"/>
        <v>9</v>
      </c>
      <c r="G67" s="228">
        <v>250</v>
      </c>
      <c r="H67" s="261">
        <f t="shared" si="4"/>
        <v>2250</v>
      </c>
    </row>
    <row r="68" spans="1:8" ht="18.75" customHeight="1">
      <c r="A68" s="257" t="s">
        <v>228</v>
      </c>
      <c r="B68" s="223">
        <v>45455</v>
      </c>
      <c r="C68" s="235" t="s">
        <v>229</v>
      </c>
      <c r="D68" s="239">
        <v>500</v>
      </c>
      <c r="E68" s="226">
        <v>0</v>
      </c>
      <c r="F68" s="226">
        <f t="shared" si="3"/>
        <v>500</v>
      </c>
      <c r="G68" s="228">
        <v>1779.8884</v>
      </c>
      <c r="H68" s="261">
        <f t="shared" si="4"/>
        <v>889944.20000000007</v>
      </c>
    </row>
    <row r="69" spans="1:8" ht="18.75" customHeight="1">
      <c r="A69" s="257" t="s">
        <v>230</v>
      </c>
      <c r="B69" s="223" t="s">
        <v>173</v>
      </c>
      <c r="C69" s="232" t="s">
        <v>231</v>
      </c>
      <c r="D69" s="225">
        <v>0</v>
      </c>
      <c r="E69" s="226">
        <v>40</v>
      </c>
      <c r="F69" s="226">
        <f t="shared" si="3"/>
        <v>40</v>
      </c>
      <c r="G69" s="230">
        <v>114.66</v>
      </c>
      <c r="H69" s="261">
        <f t="shared" si="4"/>
        <v>4586.3999999999996</v>
      </c>
    </row>
    <row r="70" spans="1:8" ht="18.75" customHeight="1">
      <c r="A70" s="257" t="s">
        <v>230</v>
      </c>
      <c r="B70" s="223">
        <v>43878</v>
      </c>
      <c r="C70" s="231" t="s">
        <v>232</v>
      </c>
      <c r="D70" s="225">
        <v>9</v>
      </c>
      <c r="E70" s="226">
        <v>0</v>
      </c>
      <c r="F70" s="226">
        <f t="shared" si="3"/>
        <v>9</v>
      </c>
      <c r="G70" s="228">
        <v>126.62</v>
      </c>
      <c r="H70" s="261">
        <f t="shared" si="4"/>
        <v>1139.58</v>
      </c>
    </row>
    <row r="71" spans="1:8" ht="18.75" customHeight="1">
      <c r="A71" s="257" t="s">
        <v>230</v>
      </c>
      <c r="B71" s="223">
        <v>45127</v>
      </c>
      <c r="C71" s="231" t="s">
        <v>233</v>
      </c>
      <c r="D71" s="225">
        <v>20</v>
      </c>
      <c r="E71" s="226">
        <v>4</v>
      </c>
      <c r="F71" s="226">
        <f t="shared" si="3"/>
        <v>24</v>
      </c>
      <c r="G71" s="228">
        <v>114.9</v>
      </c>
      <c r="H71" s="261">
        <f t="shared" si="4"/>
        <v>2757.6000000000004</v>
      </c>
    </row>
    <row r="72" spans="1:8" ht="18.75" customHeight="1">
      <c r="A72" s="257" t="s">
        <v>234</v>
      </c>
      <c r="B72" s="223">
        <v>45127</v>
      </c>
      <c r="C72" s="231" t="s">
        <v>235</v>
      </c>
      <c r="D72" s="225">
        <v>0</v>
      </c>
      <c r="E72" s="226">
        <v>0</v>
      </c>
      <c r="F72" s="226">
        <f t="shared" si="3"/>
        <v>0</v>
      </c>
      <c r="G72" s="228">
        <v>65</v>
      </c>
      <c r="H72" s="261">
        <f t="shared" si="4"/>
        <v>0</v>
      </c>
    </row>
    <row r="73" spans="1:8" ht="18.75" customHeight="1">
      <c r="A73" s="257" t="s">
        <v>236</v>
      </c>
      <c r="B73" s="223">
        <v>43721</v>
      </c>
      <c r="C73" s="231" t="s">
        <v>237</v>
      </c>
      <c r="D73" s="225">
        <v>34</v>
      </c>
      <c r="E73" s="226">
        <v>0</v>
      </c>
      <c r="F73" s="226">
        <f t="shared" ref="F73:F104" si="5">D73+E73</f>
        <v>34</v>
      </c>
      <c r="G73" s="228">
        <v>675</v>
      </c>
      <c r="H73" s="261">
        <f t="shared" si="4"/>
        <v>22950</v>
      </c>
    </row>
    <row r="74" spans="1:8" ht="18.75" customHeight="1">
      <c r="A74" s="257" t="s">
        <v>238</v>
      </c>
      <c r="B74" s="223">
        <v>44825</v>
      </c>
      <c r="C74" s="229" t="s">
        <v>239</v>
      </c>
      <c r="D74" s="225">
        <v>0</v>
      </c>
      <c r="E74" s="226">
        <v>36</v>
      </c>
      <c r="F74" s="226">
        <f t="shared" si="5"/>
        <v>36</v>
      </c>
      <c r="G74" s="228">
        <v>90</v>
      </c>
      <c r="H74" s="261">
        <f t="shared" si="4"/>
        <v>3240</v>
      </c>
    </row>
    <row r="75" spans="1:8" ht="18.75" customHeight="1">
      <c r="A75" s="257" t="s">
        <v>240</v>
      </c>
      <c r="B75" s="223">
        <v>45469</v>
      </c>
      <c r="C75" s="229" t="s">
        <v>241</v>
      </c>
      <c r="D75" s="225">
        <v>4</v>
      </c>
      <c r="E75" s="226">
        <v>6</v>
      </c>
      <c r="F75" s="226">
        <f t="shared" si="5"/>
        <v>10</v>
      </c>
      <c r="G75" s="228">
        <v>312</v>
      </c>
      <c r="H75" s="261">
        <f t="shared" si="4"/>
        <v>3120</v>
      </c>
    </row>
    <row r="76" spans="1:8" ht="18.75" customHeight="1">
      <c r="A76" s="257" t="s">
        <v>238</v>
      </c>
      <c r="B76" s="223">
        <v>44825</v>
      </c>
      <c r="C76" s="229" t="s">
        <v>242</v>
      </c>
      <c r="D76" s="225">
        <v>2</v>
      </c>
      <c r="E76" s="226">
        <v>35</v>
      </c>
      <c r="F76" s="226">
        <f t="shared" si="5"/>
        <v>37</v>
      </c>
      <c r="G76" s="228">
        <v>25.42</v>
      </c>
      <c r="H76" s="261">
        <f t="shared" si="4"/>
        <v>940.54000000000008</v>
      </c>
    </row>
    <row r="77" spans="1:8" ht="18.75" customHeight="1">
      <c r="A77" s="257" t="s">
        <v>243</v>
      </c>
      <c r="B77" s="223" t="s">
        <v>173</v>
      </c>
      <c r="C77" s="232" t="s">
        <v>244</v>
      </c>
      <c r="D77" s="225">
        <v>0</v>
      </c>
      <c r="E77" s="226">
        <v>200</v>
      </c>
      <c r="F77" s="226">
        <f t="shared" si="5"/>
        <v>200</v>
      </c>
      <c r="G77" s="230">
        <v>5.31</v>
      </c>
      <c r="H77" s="261">
        <f t="shared" si="4"/>
        <v>1062</v>
      </c>
    </row>
    <row r="78" spans="1:8" ht="18.75" customHeight="1">
      <c r="A78" s="257" t="s">
        <v>245</v>
      </c>
      <c r="B78" s="223">
        <v>44406</v>
      </c>
      <c r="C78" s="229" t="s">
        <v>246</v>
      </c>
      <c r="D78" s="225">
        <v>42</v>
      </c>
      <c r="E78" s="226">
        <v>0</v>
      </c>
      <c r="F78" s="226">
        <f t="shared" si="5"/>
        <v>42</v>
      </c>
      <c r="G78" s="228">
        <v>188</v>
      </c>
      <c r="H78" s="261">
        <f t="shared" si="4"/>
        <v>7896</v>
      </c>
    </row>
    <row r="79" spans="1:8" ht="18.75" customHeight="1">
      <c r="A79" s="257" t="s">
        <v>247</v>
      </c>
      <c r="B79" s="223">
        <v>44833</v>
      </c>
      <c r="C79" s="229" t="s">
        <v>248</v>
      </c>
      <c r="D79" s="225">
        <v>0</v>
      </c>
      <c r="E79" s="226">
        <v>24</v>
      </c>
      <c r="F79" s="226">
        <f t="shared" si="5"/>
        <v>24</v>
      </c>
      <c r="G79" s="228">
        <v>60</v>
      </c>
      <c r="H79" s="261">
        <f t="shared" si="4"/>
        <v>1440</v>
      </c>
    </row>
    <row r="80" spans="1:8" ht="18.75" customHeight="1">
      <c r="A80" s="257" t="s">
        <v>249</v>
      </c>
      <c r="B80" s="223">
        <v>45077</v>
      </c>
      <c r="C80" s="229" t="s">
        <v>250</v>
      </c>
      <c r="D80" s="225">
        <v>5900</v>
      </c>
      <c r="E80" s="226">
        <v>56000</v>
      </c>
      <c r="F80" s="226">
        <f t="shared" si="5"/>
        <v>61900</v>
      </c>
      <c r="G80" s="228">
        <v>2.65</v>
      </c>
      <c r="H80" s="261">
        <f t="shared" si="4"/>
        <v>164035</v>
      </c>
    </row>
    <row r="81" spans="1:8" ht="18.75" customHeight="1">
      <c r="A81" s="257" t="s">
        <v>251</v>
      </c>
      <c r="B81" s="223">
        <v>45114</v>
      </c>
      <c r="C81" s="232" t="s">
        <v>460</v>
      </c>
      <c r="D81" s="225">
        <v>2160</v>
      </c>
      <c r="E81" s="226">
        <v>15600</v>
      </c>
      <c r="F81" s="226">
        <f t="shared" si="5"/>
        <v>17760</v>
      </c>
      <c r="G81" s="230">
        <v>3.63</v>
      </c>
      <c r="H81" s="261">
        <f t="shared" si="4"/>
        <v>64468.799999999996</v>
      </c>
    </row>
    <row r="82" spans="1:8" ht="18.75" customHeight="1">
      <c r="A82" s="257" t="s">
        <v>251</v>
      </c>
      <c r="B82" s="223">
        <v>45114</v>
      </c>
      <c r="C82" s="229" t="s">
        <v>252</v>
      </c>
      <c r="D82" s="225">
        <v>0</v>
      </c>
      <c r="E82" s="226">
        <v>0</v>
      </c>
      <c r="F82" s="226">
        <f t="shared" si="5"/>
        <v>0</v>
      </c>
      <c r="G82" s="228">
        <v>4</v>
      </c>
      <c r="H82" s="261">
        <f t="shared" si="4"/>
        <v>0</v>
      </c>
    </row>
    <row r="83" spans="1:8" ht="18.75" customHeight="1">
      <c r="A83" s="257" t="s">
        <v>253</v>
      </c>
      <c r="B83" s="223">
        <v>45030</v>
      </c>
      <c r="C83" s="235" t="s">
        <v>254</v>
      </c>
      <c r="D83" s="236">
        <v>34</v>
      </c>
      <c r="E83" s="226">
        <v>0</v>
      </c>
      <c r="F83" s="226">
        <f t="shared" si="5"/>
        <v>34</v>
      </c>
      <c r="G83" s="228">
        <v>1112.74</v>
      </c>
      <c r="H83" s="261">
        <f t="shared" si="4"/>
        <v>37833.160000000003</v>
      </c>
    </row>
    <row r="84" spans="1:8" ht="18.75" customHeight="1">
      <c r="A84" s="257" t="s">
        <v>255</v>
      </c>
      <c r="B84" s="223">
        <v>45455</v>
      </c>
      <c r="C84" s="232" t="s">
        <v>256</v>
      </c>
      <c r="D84" s="225">
        <v>60</v>
      </c>
      <c r="E84" s="226">
        <v>0</v>
      </c>
      <c r="F84" s="226">
        <f t="shared" si="5"/>
        <v>60</v>
      </c>
      <c r="G84" s="230">
        <v>462.56</v>
      </c>
      <c r="H84" s="261">
        <f>+F84*G84</f>
        <v>27753.599999999999</v>
      </c>
    </row>
    <row r="85" spans="1:8" ht="18.75" customHeight="1">
      <c r="A85" s="257" t="s">
        <v>253</v>
      </c>
      <c r="B85" s="223">
        <v>45455</v>
      </c>
      <c r="C85" s="235" t="s">
        <v>257</v>
      </c>
      <c r="D85" s="236">
        <v>36</v>
      </c>
      <c r="E85" s="226">
        <v>0</v>
      </c>
      <c r="F85" s="226">
        <f t="shared" si="5"/>
        <v>36</v>
      </c>
      <c r="G85" s="228">
        <v>187.62</v>
      </c>
      <c r="H85" s="261">
        <f t="shared" ref="H85:H116" si="6">F85*G85</f>
        <v>6754.32</v>
      </c>
    </row>
    <row r="86" spans="1:8" ht="18.75" customHeight="1">
      <c r="A86" s="257" t="s">
        <v>255</v>
      </c>
      <c r="B86" s="223">
        <v>45455</v>
      </c>
      <c r="C86" s="235" t="s">
        <v>258</v>
      </c>
      <c r="D86" s="236">
        <v>0</v>
      </c>
      <c r="E86" s="226">
        <v>0</v>
      </c>
      <c r="F86" s="226">
        <f t="shared" si="5"/>
        <v>0</v>
      </c>
      <c r="G86" s="228">
        <v>465.80500000000001</v>
      </c>
      <c r="H86" s="261">
        <f t="shared" si="6"/>
        <v>0</v>
      </c>
    </row>
    <row r="87" spans="1:8" ht="18.75" customHeight="1">
      <c r="A87" s="257" t="s">
        <v>253</v>
      </c>
      <c r="B87" s="223">
        <v>45030</v>
      </c>
      <c r="C87" s="235" t="s">
        <v>259</v>
      </c>
      <c r="D87" s="236">
        <v>56</v>
      </c>
      <c r="E87" s="226">
        <v>0</v>
      </c>
      <c r="F87" s="226">
        <f t="shared" si="5"/>
        <v>56</v>
      </c>
      <c r="G87" s="228">
        <v>292.64</v>
      </c>
      <c r="H87" s="261">
        <f t="shared" si="6"/>
        <v>16387.84</v>
      </c>
    </row>
    <row r="88" spans="1:8" ht="18.75" customHeight="1">
      <c r="A88" s="257" t="s">
        <v>260</v>
      </c>
      <c r="B88" s="223">
        <v>44945</v>
      </c>
      <c r="C88" s="231" t="s">
        <v>261</v>
      </c>
      <c r="D88" s="225">
        <v>10</v>
      </c>
      <c r="E88" s="226">
        <v>9</v>
      </c>
      <c r="F88" s="226">
        <f t="shared" si="5"/>
        <v>19</v>
      </c>
      <c r="G88" s="228">
        <v>395</v>
      </c>
      <c r="H88" s="261">
        <f t="shared" si="6"/>
        <v>7505</v>
      </c>
    </row>
    <row r="89" spans="1:8" ht="18.75" customHeight="1">
      <c r="A89" s="257" t="s">
        <v>262</v>
      </c>
      <c r="B89" s="223">
        <v>43100</v>
      </c>
      <c r="C89" s="231" t="s">
        <v>263</v>
      </c>
      <c r="D89" s="225">
        <v>5</v>
      </c>
      <c r="E89" s="226">
        <v>0</v>
      </c>
      <c r="F89" s="226">
        <f t="shared" si="5"/>
        <v>5</v>
      </c>
      <c r="G89" s="228">
        <v>153.4</v>
      </c>
      <c r="H89" s="261">
        <f t="shared" si="6"/>
        <v>767</v>
      </c>
    </row>
    <row r="90" spans="1:8" ht="18.75" customHeight="1">
      <c r="A90" s="257" t="s">
        <v>264</v>
      </c>
      <c r="B90" s="223">
        <v>44839</v>
      </c>
      <c r="C90" s="231" t="s">
        <v>265</v>
      </c>
      <c r="D90" s="225">
        <v>0</v>
      </c>
      <c r="E90" s="240">
        <v>2</v>
      </c>
      <c r="F90" s="226">
        <f t="shared" si="5"/>
        <v>2</v>
      </c>
      <c r="G90" s="228">
        <v>2336.4</v>
      </c>
      <c r="H90" s="261">
        <f t="shared" si="6"/>
        <v>4672.8</v>
      </c>
    </row>
    <row r="91" spans="1:8" ht="18.75" customHeight="1">
      <c r="A91" s="257" t="s">
        <v>266</v>
      </c>
      <c r="B91" s="223">
        <v>45455</v>
      </c>
      <c r="C91" s="241" t="s">
        <v>267</v>
      </c>
      <c r="D91" s="236">
        <v>14</v>
      </c>
      <c r="E91" s="226">
        <v>0</v>
      </c>
      <c r="F91" s="226">
        <f t="shared" si="5"/>
        <v>14</v>
      </c>
      <c r="G91" s="228">
        <v>885</v>
      </c>
      <c r="H91" s="261">
        <f t="shared" si="6"/>
        <v>12390</v>
      </c>
    </row>
    <row r="92" spans="1:8" ht="18.75" customHeight="1">
      <c r="A92" s="257" t="s">
        <v>268</v>
      </c>
      <c r="B92" s="223">
        <v>43099</v>
      </c>
      <c r="C92" s="229" t="s">
        <v>269</v>
      </c>
      <c r="D92" s="225">
        <v>28</v>
      </c>
      <c r="E92" s="226">
        <v>0</v>
      </c>
      <c r="F92" s="226">
        <f t="shared" si="5"/>
        <v>28</v>
      </c>
      <c r="G92" s="228">
        <v>198</v>
      </c>
      <c r="H92" s="261">
        <f t="shared" si="6"/>
        <v>5544</v>
      </c>
    </row>
    <row r="93" spans="1:8" ht="18.75" customHeight="1">
      <c r="A93" s="257" t="s">
        <v>268</v>
      </c>
      <c r="B93" s="223">
        <v>45455</v>
      </c>
      <c r="C93" s="229" t="s">
        <v>270</v>
      </c>
      <c r="D93" s="225">
        <v>59</v>
      </c>
      <c r="E93" s="226">
        <v>0</v>
      </c>
      <c r="F93" s="226">
        <f t="shared" si="5"/>
        <v>59</v>
      </c>
      <c r="G93" s="228">
        <v>69.62</v>
      </c>
      <c r="H93" s="261">
        <f t="shared" si="6"/>
        <v>4107.58</v>
      </c>
    </row>
    <row r="94" spans="1:8" ht="18.75" customHeight="1">
      <c r="A94" s="257" t="s">
        <v>268</v>
      </c>
      <c r="B94" s="223">
        <v>45120</v>
      </c>
      <c r="C94" s="235" t="s">
        <v>270</v>
      </c>
      <c r="D94" s="236">
        <v>168</v>
      </c>
      <c r="E94" s="238">
        <v>232</v>
      </c>
      <c r="F94" s="226">
        <f t="shared" si="5"/>
        <v>400</v>
      </c>
      <c r="G94" s="228">
        <v>50</v>
      </c>
      <c r="H94" s="261">
        <f t="shared" si="6"/>
        <v>20000</v>
      </c>
    </row>
    <row r="95" spans="1:8" ht="18.75" customHeight="1">
      <c r="A95" s="257" t="s">
        <v>271</v>
      </c>
      <c r="B95" s="223">
        <v>45120</v>
      </c>
      <c r="C95" s="229" t="s">
        <v>272</v>
      </c>
      <c r="D95" s="225">
        <v>23</v>
      </c>
      <c r="E95" s="226">
        <v>334</v>
      </c>
      <c r="F95" s="226">
        <f t="shared" si="5"/>
        <v>357</v>
      </c>
      <c r="G95" s="228">
        <v>90</v>
      </c>
      <c r="H95" s="261">
        <f t="shared" si="6"/>
        <v>32130</v>
      </c>
    </row>
    <row r="96" spans="1:8" ht="18.75" customHeight="1">
      <c r="A96" s="257" t="s">
        <v>271</v>
      </c>
      <c r="B96" s="223">
        <v>45127</v>
      </c>
      <c r="C96" s="229" t="s">
        <v>273</v>
      </c>
      <c r="D96" s="225">
        <v>12</v>
      </c>
      <c r="E96" s="226">
        <v>259</v>
      </c>
      <c r="F96" s="226">
        <f t="shared" si="5"/>
        <v>271</v>
      </c>
      <c r="G96" s="228">
        <v>83.9</v>
      </c>
      <c r="H96" s="261">
        <f t="shared" si="6"/>
        <v>22736.9</v>
      </c>
    </row>
    <row r="97" spans="1:8" ht="18.75" customHeight="1">
      <c r="A97" s="257" t="s">
        <v>274</v>
      </c>
      <c r="B97" s="223">
        <v>43099</v>
      </c>
      <c r="C97" s="231" t="s">
        <v>275</v>
      </c>
      <c r="D97" s="225">
        <v>0</v>
      </c>
      <c r="E97" s="226">
        <v>69</v>
      </c>
      <c r="F97" s="226">
        <f t="shared" si="5"/>
        <v>69</v>
      </c>
      <c r="G97" s="228">
        <v>67</v>
      </c>
      <c r="H97" s="261">
        <f t="shared" si="6"/>
        <v>4623</v>
      </c>
    </row>
    <row r="98" spans="1:8" ht="18.75" customHeight="1">
      <c r="A98" s="257" t="s">
        <v>274</v>
      </c>
      <c r="B98" s="223">
        <v>45110</v>
      </c>
      <c r="C98" s="242" t="s">
        <v>276</v>
      </c>
      <c r="D98" s="236">
        <v>16</v>
      </c>
      <c r="E98" s="226">
        <v>0</v>
      </c>
      <c r="F98" s="226">
        <f t="shared" si="5"/>
        <v>16</v>
      </c>
      <c r="G98" s="228">
        <v>525.1</v>
      </c>
      <c r="H98" s="261">
        <f t="shared" si="6"/>
        <v>8401.6</v>
      </c>
    </row>
    <row r="99" spans="1:8" ht="18.75" customHeight="1">
      <c r="A99" s="257" t="s">
        <v>277</v>
      </c>
      <c r="B99" s="223">
        <v>45258</v>
      </c>
      <c r="C99" s="242" t="s">
        <v>278</v>
      </c>
      <c r="D99" s="236">
        <v>0</v>
      </c>
      <c r="E99" s="226">
        <v>0</v>
      </c>
      <c r="F99" s="226">
        <f t="shared" si="5"/>
        <v>0</v>
      </c>
      <c r="G99" s="230">
        <v>175.23</v>
      </c>
      <c r="H99" s="261">
        <f t="shared" si="6"/>
        <v>0</v>
      </c>
    </row>
    <row r="100" spans="1:8" ht="18.75" customHeight="1">
      <c r="A100" s="257" t="s">
        <v>279</v>
      </c>
      <c r="B100" s="223">
        <v>45127</v>
      </c>
      <c r="C100" s="229" t="s">
        <v>280</v>
      </c>
      <c r="D100" s="225">
        <v>0</v>
      </c>
      <c r="E100" s="226">
        <v>20</v>
      </c>
      <c r="F100" s="226">
        <f t="shared" si="5"/>
        <v>20</v>
      </c>
      <c r="G100" s="228">
        <v>169</v>
      </c>
      <c r="H100" s="261">
        <f t="shared" si="6"/>
        <v>3380</v>
      </c>
    </row>
    <row r="101" spans="1:8" ht="18.75" customHeight="1">
      <c r="A101" s="257" t="s">
        <v>281</v>
      </c>
      <c r="B101" s="223">
        <v>45120</v>
      </c>
      <c r="C101" s="229" t="s">
        <v>282</v>
      </c>
      <c r="D101" s="225">
        <v>5</v>
      </c>
      <c r="E101" s="226">
        <v>12</v>
      </c>
      <c r="F101" s="226">
        <f t="shared" si="5"/>
        <v>17</v>
      </c>
      <c r="G101" s="228">
        <v>110</v>
      </c>
      <c r="H101" s="261">
        <f t="shared" si="6"/>
        <v>1870</v>
      </c>
    </row>
    <row r="102" spans="1:8" ht="18.75" customHeight="1">
      <c r="A102" s="257" t="s">
        <v>279</v>
      </c>
      <c r="B102" s="223">
        <v>43099</v>
      </c>
      <c r="C102" s="229" t="s">
        <v>283</v>
      </c>
      <c r="D102" s="225">
        <v>1</v>
      </c>
      <c r="E102" s="226">
        <v>0</v>
      </c>
      <c r="F102" s="226">
        <f t="shared" si="5"/>
        <v>1</v>
      </c>
      <c r="G102" s="228">
        <v>585</v>
      </c>
      <c r="H102" s="261">
        <f t="shared" si="6"/>
        <v>585</v>
      </c>
    </row>
    <row r="103" spans="1:8" ht="18.75" customHeight="1">
      <c r="A103" s="257" t="s">
        <v>284</v>
      </c>
      <c r="B103" s="223">
        <v>44825</v>
      </c>
      <c r="C103" s="229" t="s">
        <v>285</v>
      </c>
      <c r="D103" s="225">
        <v>0</v>
      </c>
      <c r="E103" s="226">
        <v>58</v>
      </c>
      <c r="F103" s="226">
        <f t="shared" si="5"/>
        <v>58</v>
      </c>
      <c r="G103" s="228">
        <v>216.1</v>
      </c>
      <c r="H103" s="261">
        <f t="shared" si="6"/>
        <v>12533.8</v>
      </c>
    </row>
    <row r="104" spans="1:8" ht="18.75" customHeight="1">
      <c r="A104" s="257" t="s">
        <v>286</v>
      </c>
      <c r="B104" s="223">
        <v>43411</v>
      </c>
      <c r="C104" s="229" t="s">
        <v>288</v>
      </c>
      <c r="D104" s="225">
        <v>0</v>
      </c>
      <c r="E104" s="226">
        <v>64</v>
      </c>
      <c r="F104" s="226">
        <f t="shared" si="5"/>
        <v>64</v>
      </c>
      <c r="G104" s="228">
        <v>376.65</v>
      </c>
      <c r="H104" s="261">
        <f t="shared" si="6"/>
        <v>24105.599999999999</v>
      </c>
    </row>
    <row r="105" spans="1:8" ht="18.75" customHeight="1">
      <c r="A105" s="257" t="s">
        <v>286</v>
      </c>
      <c r="B105" s="223">
        <v>43567</v>
      </c>
      <c r="C105" s="229" t="s">
        <v>289</v>
      </c>
      <c r="D105" s="225">
        <v>16</v>
      </c>
      <c r="E105" s="226">
        <v>0</v>
      </c>
      <c r="F105" s="226">
        <f t="shared" ref="F105:F109" si="7">D105+E105</f>
        <v>16</v>
      </c>
      <c r="G105" s="228">
        <v>240</v>
      </c>
      <c r="H105" s="261">
        <f t="shared" si="6"/>
        <v>3840</v>
      </c>
    </row>
    <row r="106" spans="1:8" ht="18.75" customHeight="1">
      <c r="A106" s="257" t="s">
        <v>290</v>
      </c>
      <c r="B106" s="223">
        <v>43099</v>
      </c>
      <c r="C106" s="231" t="s">
        <v>291</v>
      </c>
      <c r="D106" s="225">
        <v>2</v>
      </c>
      <c r="E106" s="226">
        <v>0</v>
      </c>
      <c r="F106" s="226">
        <f t="shared" si="7"/>
        <v>2</v>
      </c>
      <c r="G106" s="228">
        <v>2500</v>
      </c>
      <c r="H106" s="261">
        <f t="shared" si="6"/>
        <v>5000</v>
      </c>
    </row>
    <row r="107" spans="1:8" ht="18.75" customHeight="1">
      <c r="A107" s="257" t="s">
        <v>292</v>
      </c>
      <c r="B107" s="223">
        <v>44825</v>
      </c>
      <c r="C107" s="229" t="s">
        <v>293</v>
      </c>
      <c r="D107" s="225">
        <v>0</v>
      </c>
      <c r="E107" s="226">
        <v>57</v>
      </c>
      <c r="F107" s="226">
        <f t="shared" si="7"/>
        <v>57</v>
      </c>
      <c r="G107" s="228">
        <v>200</v>
      </c>
      <c r="H107" s="261">
        <f t="shared" si="6"/>
        <v>11400</v>
      </c>
    </row>
    <row r="108" spans="1:8" ht="18.75" customHeight="1">
      <c r="A108" s="257" t="s">
        <v>294</v>
      </c>
      <c r="B108" s="223">
        <v>43411</v>
      </c>
      <c r="C108" s="231" t="s">
        <v>295</v>
      </c>
      <c r="D108" s="225">
        <v>10</v>
      </c>
      <c r="E108" s="226">
        <v>0</v>
      </c>
      <c r="F108" s="226">
        <f t="shared" si="7"/>
        <v>10</v>
      </c>
      <c r="G108" s="228">
        <v>310</v>
      </c>
      <c r="H108" s="261">
        <f t="shared" si="6"/>
        <v>3100</v>
      </c>
    </row>
    <row r="109" spans="1:8" ht="18.75" customHeight="1">
      <c r="A109" s="257" t="s">
        <v>296</v>
      </c>
      <c r="B109" s="223">
        <v>44825</v>
      </c>
      <c r="C109" s="231" t="s">
        <v>297</v>
      </c>
      <c r="D109" s="225">
        <v>0</v>
      </c>
      <c r="E109" s="226">
        <v>0</v>
      </c>
      <c r="F109" s="226">
        <f t="shared" si="7"/>
        <v>0</v>
      </c>
      <c r="G109" s="228">
        <v>342</v>
      </c>
      <c r="H109" s="261">
        <f t="shared" si="6"/>
        <v>0</v>
      </c>
    </row>
    <row r="110" spans="1:8" ht="18.75" customHeight="1">
      <c r="A110" s="257" t="s">
        <v>298</v>
      </c>
      <c r="B110" s="223">
        <v>45543</v>
      </c>
      <c r="C110" s="232" t="s">
        <v>299</v>
      </c>
      <c r="D110" s="225">
        <v>0</v>
      </c>
      <c r="E110" s="226">
        <v>6</v>
      </c>
      <c r="F110" s="226">
        <v>6</v>
      </c>
      <c r="G110" s="234">
        <v>12628.36</v>
      </c>
      <c r="H110" s="261">
        <f t="shared" si="6"/>
        <v>75770.16</v>
      </c>
    </row>
    <row r="111" spans="1:8" ht="18.75" customHeight="1">
      <c r="A111" s="257" t="s">
        <v>300</v>
      </c>
      <c r="B111" s="223">
        <v>45469</v>
      </c>
      <c r="C111" s="231" t="s">
        <v>301</v>
      </c>
      <c r="D111" s="225">
        <v>0</v>
      </c>
      <c r="E111" s="226">
        <v>3</v>
      </c>
      <c r="F111" s="226">
        <f t="shared" ref="F111:F142" si="8">D111+E111</f>
        <v>3</v>
      </c>
      <c r="G111" s="228">
        <v>330.4</v>
      </c>
      <c r="H111" s="261">
        <f t="shared" si="6"/>
        <v>991.19999999999993</v>
      </c>
    </row>
    <row r="112" spans="1:8" ht="18.75" customHeight="1">
      <c r="A112" s="257" t="s">
        <v>221</v>
      </c>
      <c r="B112" s="223">
        <v>43099</v>
      </c>
      <c r="C112" s="229" t="s">
        <v>302</v>
      </c>
      <c r="D112" s="225">
        <v>0</v>
      </c>
      <c r="E112" s="226">
        <v>0</v>
      </c>
      <c r="F112" s="226">
        <f t="shared" si="8"/>
        <v>0</v>
      </c>
      <c r="G112" s="228">
        <v>212.6</v>
      </c>
      <c r="H112" s="261">
        <f t="shared" si="6"/>
        <v>0</v>
      </c>
    </row>
    <row r="113" spans="1:8" ht="18.75" customHeight="1">
      <c r="A113" s="257" t="s">
        <v>303</v>
      </c>
      <c r="B113" s="223">
        <v>44839</v>
      </c>
      <c r="C113" s="231" t="s">
        <v>304</v>
      </c>
      <c r="D113" s="225">
        <v>0</v>
      </c>
      <c r="E113" s="226">
        <v>19</v>
      </c>
      <c r="F113" s="226">
        <f t="shared" si="8"/>
        <v>19</v>
      </c>
      <c r="G113" s="228">
        <v>2450</v>
      </c>
      <c r="H113" s="261">
        <f t="shared" si="6"/>
        <v>46550</v>
      </c>
    </row>
    <row r="114" spans="1:8" ht="18.75" customHeight="1">
      <c r="A114" s="258" t="s">
        <v>305</v>
      </c>
      <c r="B114" s="243">
        <v>45455</v>
      </c>
      <c r="C114" s="229" t="s">
        <v>306</v>
      </c>
      <c r="D114" s="239">
        <v>0</v>
      </c>
      <c r="E114" s="226">
        <v>4</v>
      </c>
      <c r="F114" s="226">
        <f t="shared" si="8"/>
        <v>4</v>
      </c>
      <c r="G114" s="228">
        <v>5819.99</v>
      </c>
      <c r="H114" s="261">
        <f t="shared" si="6"/>
        <v>23279.96</v>
      </c>
    </row>
    <row r="115" spans="1:8" ht="18.75" customHeight="1">
      <c r="A115" s="258" t="s">
        <v>305</v>
      </c>
      <c r="B115" s="243">
        <v>45455</v>
      </c>
      <c r="C115" s="229" t="s">
        <v>307</v>
      </c>
      <c r="D115" s="239">
        <v>0</v>
      </c>
      <c r="E115" s="226">
        <v>12</v>
      </c>
      <c r="F115" s="226">
        <f t="shared" si="8"/>
        <v>12</v>
      </c>
      <c r="G115" s="228">
        <v>5690.99</v>
      </c>
      <c r="H115" s="261">
        <f t="shared" si="6"/>
        <v>68291.88</v>
      </c>
    </row>
    <row r="116" spans="1:8" ht="18.75" customHeight="1">
      <c r="A116" s="258" t="s">
        <v>305</v>
      </c>
      <c r="B116" s="243">
        <v>45455</v>
      </c>
      <c r="C116" s="229" t="s">
        <v>308</v>
      </c>
      <c r="D116" s="239">
        <v>0</v>
      </c>
      <c r="E116" s="226">
        <v>20</v>
      </c>
      <c r="F116" s="226">
        <f t="shared" si="8"/>
        <v>20</v>
      </c>
      <c r="G116" s="228">
        <v>7793.99</v>
      </c>
      <c r="H116" s="261">
        <f t="shared" si="6"/>
        <v>155879.79999999999</v>
      </c>
    </row>
    <row r="117" spans="1:8" ht="18.75" customHeight="1">
      <c r="A117" s="257" t="s">
        <v>305</v>
      </c>
      <c r="B117" s="223">
        <v>45455</v>
      </c>
      <c r="C117" s="229" t="s">
        <v>309</v>
      </c>
      <c r="D117" s="225">
        <v>0</v>
      </c>
      <c r="E117" s="226">
        <v>8</v>
      </c>
      <c r="F117" s="226">
        <f t="shared" si="8"/>
        <v>8</v>
      </c>
      <c r="G117" s="228">
        <v>9523.99</v>
      </c>
      <c r="H117" s="261">
        <f t="shared" ref="H117:H148" si="9">F117*G117</f>
        <v>76191.92</v>
      </c>
    </row>
    <row r="118" spans="1:8" ht="18.75" customHeight="1">
      <c r="A118" s="257" t="s">
        <v>305</v>
      </c>
      <c r="B118" s="223">
        <v>44825</v>
      </c>
      <c r="C118" s="229" t="s">
        <v>310</v>
      </c>
      <c r="D118" s="225">
        <v>0</v>
      </c>
      <c r="E118" s="226">
        <v>92</v>
      </c>
      <c r="F118" s="226">
        <f t="shared" si="8"/>
        <v>92</v>
      </c>
      <c r="G118" s="228">
        <v>22.88</v>
      </c>
      <c r="H118" s="261">
        <f t="shared" si="9"/>
        <v>2104.96</v>
      </c>
    </row>
    <row r="119" spans="1:8" ht="18.75" customHeight="1">
      <c r="A119" s="257" t="s">
        <v>311</v>
      </c>
      <c r="B119" s="223">
        <v>43460</v>
      </c>
      <c r="C119" s="229" t="s">
        <v>312</v>
      </c>
      <c r="D119" s="225">
        <v>9</v>
      </c>
      <c r="E119" s="226">
        <v>3</v>
      </c>
      <c r="F119" s="226">
        <f t="shared" si="8"/>
        <v>12</v>
      </c>
      <c r="G119" s="228">
        <v>255</v>
      </c>
      <c r="H119" s="261">
        <f t="shared" si="9"/>
        <v>3060</v>
      </c>
    </row>
    <row r="120" spans="1:8" ht="18.75" customHeight="1">
      <c r="A120" s="257" t="s">
        <v>313</v>
      </c>
      <c r="B120" s="223">
        <v>43099</v>
      </c>
      <c r="C120" s="231" t="s">
        <v>314</v>
      </c>
      <c r="D120" s="225">
        <v>47</v>
      </c>
      <c r="E120" s="226">
        <v>0</v>
      </c>
      <c r="F120" s="226">
        <f t="shared" si="8"/>
        <v>47</v>
      </c>
      <c r="G120" s="228">
        <v>55</v>
      </c>
      <c r="H120" s="261">
        <f t="shared" si="9"/>
        <v>2585</v>
      </c>
    </row>
    <row r="121" spans="1:8" ht="18.75" customHeight="1">
      <c r="A121" s="257" t="s">
        <v>315</v>
      </c>
      <c r="B121" s="223">
        <v>44938</v>
      </c>
      <c r="C121" s="231" t="s">
        <v>316</v>
      </c>
      <c r="D121" s="225">
        <v>0</v>
      </c>
      <c r="E121" s="226">
        <v>0</v>
      </c>
      <c r="F121" s="226">
        <f t="shared" si="8"/>
        <v>0</v>
      </c>
      <c r="G121" s="228">
        <v>88.33</v>
      </c>
      <c r="H121" s="261">
        <f t="shared" si="9"/>
        <v>0</v>
      </c>
    </row>
    <row r="122" spans="1:8" ht="18.75" customHeight="1">
      <c r="A122" s="257" t="s">
        <v>315</v>
      </c>
      <c r="B122" s="223">
        <v>45128</v>
      </c>
      <c r="C122" s="224" t="s">
        <v>317</v>
      </c>
      <c r="D122" s="225">
        <v>69</v>
      </c>
      <c r="E122" s="226">
        <v>1488</v>
      </c>
      <c r="F122" s="226">
        <f t="shared" si="8"/>
        <v>1557</v>
      </c>
      <c r="G122" s="228">
        <v>98.9</v>
      </c>
      <c r="H122" s="261">
        <f t="shared" si="9"/>
        <v>153987.30000000002</v>
      </c>
    </row>
    <row r="123" spans="1:8" ht="18.75" customHeight="1">
      <c r="A123" s="257" t="s">
        <v>318</v>
      </c>
      <c r="B123" s="223" t="s">
        <v>319</v>
      </c>
      <c r="C123" s="224" t="s">
        <v>320</v>
      </c>
      <c r="D123" s="225">
        <v>250</v>
      </c>
      <c r="E123" s="226">
        <v>0</v>
      </c>
      <c r="F123" s="226">
        <f t="shared" si="8"/>
        <v>250</v>
      </c>
      <c r="G123" s="228">
        <v>403</v>
      </c>
      <c r="H123" s="261">
        <f t="shared" si="9"/>
        <v>100750</v>
      </c>
    </row>
    <row r="124" spans="1:8" ht="18.75" customHeight="1">
      <c r="A124" s="257" t="s">
        <v>461</v>
      </c>
      <c r="B124" s="223" t="s">
        <v>462</v>
      </c>
      <c r="C124" s="224" t="s">
        <v>463</v>
      </c>
      <c r="D124" s="225">
        <v>1</v>
      </c>
      <c r="E124" s="226">
        <v>0</v>
      </c>
      <c r="F124" s="226">
        <f t="shared" si="8"/>
        <v>1</v>
      </c>
      <c r="G124" s="228">
        <v>2150</v>
      </c>
      <c r="H124" s="261">
        <f t="shared" si="9"/>
        <v>2150</v>
      </c>
    </row>
    <row r="125" spans="1:8" ht="18.75" customHeight="1">
      <c r="A125" s="257" t="s">
        <v>315</v>
      </c>
      <c r="B125" s="223">
        <v>45209</v>
      </c>
      <c r="C125" s="231" t="s">
        <v>321</v>
      </c>
      <c r="D125" s="225">
        <v>193</v>
      </c>
      <c r="E125" s="226">
        <v>8208</v>
      </c>
      <c r="F125" s="226">
        <f t="shared" si="8"/>
        <v>8401</v>
      </c>
      <c r="G125" s="228">
        <v>91.66</v>
      </c>
      <c r="H125" s="261">
        <f t="shared" si="9"/>
        <v>770035.65999999992</v>
      </c>
    </row>
    <row r="126" spans="1:8" ht="18.75" customHeight="1">
      <c r="A126" s="257" t="s">
        <v>322</v>
      </c>
      <c r="B126" s="223">
        <v>44567</v>
      </c>
      <c r="C126" s="231" t="s">
        <v>323</v>
      </c>
      <c r="D126" s="225">
        <v>3120</v>
      </c>
      <c r="E126" s="226">
        <v>0</v>
      </c>
      <c r="F126" s="226">
        <f t="shared" si="8"/>
        <v>3120</v>
      </c>
      <c r="G126" s="228">
        <v>62.5</v>
      </c>
      <c r="H126" s="261">
        <f t="shared" si="9"/>
        <v>195000</v>
      </c>
    </row>
    <row r="127" spans="1:8" ht="18.75" customHeight="1">
      <c r="A127" s="257" t="s">
        <v>324</v>
      </c>
      <c r="B127" s="223">
        <v>43099</v>
      </c>
      <c r="C127" s="235" t="s">
        <v>325</v>
      </c>
      <c r="D127" s="236">
        <v>354</v>
      </c>
      <c r="E127" s="226">
        <v>0</v>
      </c>
      <c r="F127" s="226">
        <f t="shared" si="8"/>
        <v>354</v>
      </c>
      <c r="G127" s="228">
        <v>1881.4274</v>
      </c>
      <c r="H127" s="261">
        <f t="shared" si="9"/>
        <v>666025.29960000003</v>
      </c>
    </row>
    <row r="128" spans="1:8" ht="18.75" customHeight="1">
      <c r="A128" s="257" t="s">
        <v>326</v>
      </c>
      <c r="B128" s="223">
        <v>43411</v>
      </c>
      <c r="C128" s="229" t="s">
        <v>327</v>
      </c>
      <c r="D128" s="225">
        <v>9</v>
      </c>
      <c r="E128" s="226">
        <v>0</v>
      </c>
      <c r="F128" s="226">
        <f t="shared" si="8"/>
        <v>9</v>
      </c>
      <c r="G128" s="228">
        <v>329</v>
      </c>
      <c r="H128" s="261">
        <f t="shared" si="9"/>
        <v>2961</v>
      </c>
    </row>
    <row r="129" spans="1:8" ht="18.75" customHeight="1">
      <c r="A129" s="257" t="s">
        <v>328</v>
      </c>
      <c r="B129" s="223">
        <v>43099</v>
      </c>
      <c r="C129" s="229" t="s">
        <v>329</v>
      </c>
      <c r="D129" s="225">
        <v>3</v>
      </c>
      <c r="E129" s="226">
        <v>0</v>
      </c>
      <c r="F129" s="226">
        <f t="shared" si="8"/>
        <v>3</v>
      </c>
      <c r="G129" s="228">
        <v>149.91999999999999</v>
      </c>
      <c r="H129" s="261">
        <f t="shared" si="9"/>
        <v>449.76</v>
      </c>
    </row>
    <row r="130" spans="1:8" ht="18.75" customHeight="1">
      <c r="A130" s="257" t="s">
        <v>330</v>
      </c>
      <c r="B130" s="223">
        <v>45266</v>
      </c>
      <c r="C130" s="231" t="s">
        <v>331</v>
      </c>
      <c r="D130" s="225">
        <v>0</v>
      </c>
      <c r="E130" s="226">
        <v>9</v>
      </c>
      <c r="F130" s="226">
        <f t="shared" si="8"/>
        <v>9</v>
      </c>
      <c r="G130" s="230">
        <v>316.24</v>
      </c>
      <c r="H130" s="261">
        <f t="shared" si="9"/>
        <v>2846.16</v>
      </c>
    </row>
    <row r="131" spans="1:8" ht="18.75" customHeight="1">
      <c r="A131" s="257" t="s">
        <v>330</v>
      </c>
      <c r="B131" s="223">
        <v>45266</v>
      </c>
      <c r="C131" s="231" t="s">
        <v>332</v>
      </c>
      <c r="D131" s="225">
        <v>0</v>
      </c>
      <c r="E131" s="226">
        <v>1</v>
      </c>
      <c r="F131" s="226">
        <f t="shared" si="8"/>
        <v>1</v>
      </c>
      <c r="G131" s="234">
        <v>5429.62</v>
      </c>
      <c r="H131" s="261">
        <f t="shared" si="9"/>
        <v>5429.62</v>
      </c>
    </row>
    <row r="132" spans="1:8" ht="18.75" customHeight="1">
      <c r="A132" s="257" t="s">
        <v>333</v>
      </c>
      <c r="B132" s="223">
        <v>43511</v>
      </c>
      <c r="C132" s="231" t="s">
        <v>334</v>
      </c>
      <c r="D132" s="225">
        <v>56</v>
      </c>
      <c r="E132" s="226">
        <v>0</v>
      </c>
      <c r="F132" s="226">
        <f t="shared" si="8"/>
        <v>56</v>
      </c>
      <c r="G132" s="230">
        <v>384.41</v>
      </c>
      <c r="H132" s="261">
        <f t="shared" si="9"/>
        <v>21526.960000000003</v>
      </c>
    </row>
    <row r="133" spans="1:8" ht="18.75" customHeight="1">
      <c r="A133" s="257" t="s">
        <v>335</v>
      </c>
      <c r="B133" s="223">
        <v>43308</v>
      </c>
      <c r="C133" s="229" t="s">
        <v>336</v>
      </c>
      <c r="D133" s="225">
        <v>197</v>
      </c>
      <c r="E133" s="226">
        <v>3600</v>
      </c>
      <c r="F133" s="226">
        <f t="shared" si="8"/>
        <v>3797</v>
      </c>
      <c r="G133" s="228">
        <v>4.34</v>
      </c>
      <c r="H133" s="261">
        <f t="shared" si="9"/>
        <v>16478.98</v>
      </c>
    </row>
    <row r="134" spans="1:8" ht="18.75" customHeight="1">
      <c r="A134" s="259" t="s">
        <v>335</v>
      </c>
      <c r="B134" s="244">
        <v>44909</v>
      </c>
      <c r="C134" s="245" t="s">
        <v>337</v>
      </c>
      <c r="D134" s="246">
        <v>150</v>
      </c>
      <c r="E134" s="247">
        <v>3125</v>
      </c>
      <c r="F134" s="226">
        <f t="shared" si="8"/>
        <v>3275</v>
      </c>
      <c r="G134" s="248">
        <v>2.4300000000000002</v>
      </c>
      <c r="H134" s="261">
        <f t="shared" si="9"/>
        <v>7958.2500000000009</v>
      </c>
    </row>
    <row r="135" spans="1:8" ht="18.75" customHeight="1">
      <c r="A135" s="257" t="s">
        <v>333</v>
      </c>
      <c r="B135" s="223">
        <v>45469</v>
      </c>
      <c r="C135" s="232" t="s">
        <v>338</v>
      </c>
      <c r="D135" s="225">
        <v>21</v>
      </c>
      <c r="E135" s="226">
        <v>142</v>
      </c>
      <c r="F135" s="226">
        <f t="shared" si="8"/>
        <v>163</v>
      </c>
      <c r="G135" s="228">
        <v>152</v>
      </c>
      <c r="H135" s="261">
        <f t="shared" si="9"/>
        <v>24776</v>
      </c>
    </row>
    <row r="136" spans="1:8" ht="18.75" customHeight="1">
      <c r="A136" s="257" t="s">
        <v>335</v>
      </c>
      <c r="B136" s="223">
        <v>43511</v>
      </c>
      <c r="C136" s="231" t="s">
        <v>339</v>
      </c>
      <c r="D136" s="225">
        <v>1</v>
      </c>
      <c r="E136" s="226">
        <v>0</v>
      </c>
      <c r="F136" s="226">
        <f t="shared" si="8"/>
        <v>1</v>
      </c>
      <c r="G136" s="233">
        <v>94.4</v>
      </c>
      <c r="H136" s="261">
        <f t="shared" si="9"/>
        <v>94.4</v>
      </c>
    </row>
    <row r="137" spans="1:8" ht="18.75" customHeight="1">
      <c r="A137" s="257" t="s">
        <v>340</v>
      </c>
      <c r="B137" s="223">
        <v>43411</v>
      </c>
      <c r="C137" s="231" t="s">
        <v>341</v>
      </c>
      <c r="D137" s="225">
        <v>10</v>
      </c>
      <c r="E137" s="226">
        <v>0</v>
      </c>
      <c r="F137" s="226">
        <f t="shared" si="8"/>
        <v>10</v>
      </c>
      <c r="G137" s="228">
        <v>14</v>
      </c>
      <c r="H137" s="261">
        <f t="shared" si="9"/>
        <v>140</v>
      </c>
    </row>
    <row r="138" spans="1:8" ht="18.75" customHeight="1">
      <c r="A138" s="257" t="s">
        <v>342</v>
      </c>
      <c r="B138" s="223">
        <v>45633</v>
      </c>
      <c r="C138" s="232" t="s">
        <v>343</v>
      </c>
      <c r="D138" s="225">
        <v>0</v>
      </c>
      <c r="E138" s="226">
        <v>0</v>
      </c>
      <c r="F138" s="226">
        <f t="shared" si="8"/>
        <v>0</v>
      </c>
      <c r="G138" s="230">
        <v>737.5</v>
      </c>
      <c r="H138" s="261">
        <f t="shared" si="9"/>
        <v>0</v>
      </c>
    </row>
    <row r="139" spans="1:8" ht="18.75" customHeight="1">
      <c r="A139" s="257" t="s">
        <v>344</v>
      </c>
      <c r="B139" s="223">
        <v>45266</v>
      </c>
      <c r="C139" s="232" t="s">
        <v>345</v>
      </c>
      <c r="D139" s="225">
        <v>28</v>
      </c>
      <c r="E139" s="226">
        <v>0</v>
      </c>
      <c r="F139" s="226">
        <f t="shared" si="8"/>
        <v>28</v>
      </c>
      <c r="G139" s="230">
        <v>516</v>
      </c>
      <c r="H139" s="261">
        <f t="shared" si="9"/>
        <v>14448</v>
      </c>
    </row>
    <row r="140" spans="1:8" ht="18.75" customHeight="1">
      <c r="A140" s="257" t="s">
        <v>346</v>
      </c>
      <c r="B140" s="223">
        <v>43308</v>
      </c>
      <c r="C140" s="229" t="s">
        <v>347</v>
      </c>
      <c r="D140" s="225">
        <v>19</v>
      </c>
      <c r="E140" s="226">
        <v>130</v>
      </c>
      <c r="F140" s="226">
        <f t="shared" si="8"/>
        <v>149</v>
      </c>
      <c r="G140" s="228">
        <v>80</v>
      </c>
      <c r="H140" s="261">
        <f t="shared" si="9"/>
        <v>11920</v>
      </c>
    </row>
    <row r="141" spans="1:8" ht="18.75" customHeight="1">
      <c r="A141" s="257" t="s">
        <v>348</v>
      </c>
      <c r="B141" s="223">
        <v>44825</v>
      </c>
      <c r="C141" s="232" t="s">
        <v>349</v>
      </c>
      <c r="D141" s="225">
        <v>0</v>
      </c>
      <c r="E141" s="226">
        <v>60</v>
      </c>
      <c r="F141" s="226">
        <f t="shared" si="8"/>
        <v>60</v>
      </c>
      <c r="G141" s="228">
        <v>135.59</v>
      </c>
      <c r="H141" s="261">
        <f t="shared" si="9"/>
        <v>8135.4000000000005</v>
      </c>
    </row>
    <row r="142" spans="1:8" ht="18.75" customHeight="1">
      <c r="A142" s="257" t="s">
        <v>262</v>
      </c>
      <c r="B142" s="223">
        <v>45468</v>
      </c>
      <c r="C142" s="231" t="s">
        <v>350</v>
      </c>
      <c r="D142" s="225">
        <v>33</v>
      </c>
      <c r="E142" s="226">
        <v>16</v>
      </c>
      <c r="F142" s="226">
        <f t="shared" si="8"/>
        <v>49</v>
      </c>
      <c r="G142" s="228">
        <v>182.9</v>
      </c>
      <c r="H142" s="261">
        <f t="shared" si="9"/>
        <v>8962.1</v>
      </c>
    </row>
    <row r="143" spans="1:8" ht="18.75" customHeight="1">
      <c r="A143" s="257" t="s">
        <v>186</v>
      </c>
      <c r="B143" s="223">
        <v>43411</v>
      </c>
      <c r="C143" s="231" t="s">
        <v>351</v>
      </c>
      <c r="D143" s="225">
        <v>0</v>
      </c>
      <c r="E143" s="226">
        <v>0</v>
      </c>
      <c r="F143" s="226">
        <f t="shared" ref="F143:F170" si="10">D143+E143</f>
        <v>0</v>
      </c>
      <c r="G143" s="228">
        <v>7</v>
      </c>
      <c r="H143" s="261">
        <f t="shared" si="9"/>
        <v>0</v>
      </c>
    </row>
    <row r="144" spans="1:8" ht="18.75" customHeight="1">
      <c r="A144" s="257" t="s">
        <v>330</v>
      </c>
      <c r="B144" s="223">
        <v>45266</v>
      </c>
      <c r="C144" s="231" t="s">
        <v>352</v>
      </c>
      <c r="D144" s="225">
        <v>0</v>
      </c>
      <c r="E144" s="226">
        <v>15</v>
      </c>
      <c r="F144" s="226">
        <f t="shared" si="10"/>
        <v>15</v>
      </c>
      <c r="G144" s="230">
        <v>590</v>
      </c>
      <c r="H144" s="261">
        <f t="shared" si="9"/>
        <v>8850</v>
      </c>
    </row>
    <row r="145" spans="1:8" ht="18.75" customHeight="1">
      <c r="A145" s="257" t="s">
        <v>353</v>
      </c>
      <c r="B145" s="223">
        <v>45110</v>
      </c>
      <c r="C145" s="224" t="s">
        <v>354</v>
      </c>
      <c r="D145" s="225">
        <v>132</v>
      </c>
      <c r="E145" s="226">
        <v>0</v>
      </c>
      <c r="F145" s="226">
        <f t="shared" si="10"/>
        <v>132</v>
      </c>
      <c r="G145" s="228">
        <v>199.07</v>
      </c>
      <c r="H145" s="261">
        <f t="shared" si="9"/>
        <v>26277.239999999998</v>
      </c>
    </row>
    <row r="146" spans="1:8" ht="18.75" customHeight="1">
      <c r="A146" s="257" t="s">
        <v>353</v>
      </c>
      <c r="B146" s="223">
        <v>43099</v>
      </c>
      <c r="C146" s="229" t="s">
        <v>355</v>
      </c>
      <c r="D146" s="225">
        <v>10</v>
      </c>
      <c r="E146" s="226">
        <v>0</v>
      </c>
      <c r="F146" s="226">
        <f t="shared" si="10"/>
        <v>10</v>
      </c>
      <c r="G146" s="228">
        <v>25.42</v>
      </c>
      <c r="H146" s="261">
        <f t="shared" si="9"/>
        <v>254.20000000000002</v>
      </c>
    </row>
    <row r="147" spans="1:8" ht="18.75" customHeight="1">
      <c r="A147" s="257" t="s">
        <v>353</v>
      </c>
      <c r="B147" s="223">
        <v>43099</v>
      </c>
      <c r="C147" s="229" t="s">
        <v>356</v>
      </c>
      <c r="D147" s="225">
        <v>145</v>
      </c>
      <c r="E147" s="226">
        <v>0</v>
      </c>
      <c r="F147" s="226">
        <f t="shared" si="10"/>
        <v>145</v>
      </c>
      <c r="G147" s="228">
        <v>104.0052</v>
      </c>
      <c r="H147" s="261">
        <f t="shared" si="9"/>
        <v>15080.754000000001</v>
      </c>
    </row>
    <row r="148" spans="1:8" ht="18.75" customHeight="1">
      <c r="A148" s="257" t="s">
        <v>353</v>
      </c>
      <c r="B148" s="223">
        <v>43099</v>
      </c>
      <c r="C148" s="231" t="s">
        <v>356</v>
      </c>
      <c r="D148" s="225">
        <v>0</v>
      </c>
      <c r="E148" s="226">
        <v>0</v>
      </c>
      <c r="F148" s="226">
        <f t="shared" si="10"/>
        <v>0</v>
      </c>
      <c r="G148" s="228">
        <v>138</v>
      </c>
      <c r="H148" s="261">
        <f t="shared" si="9"/>
        <v>0</v>
      </c>
    </row>
    <row r="149" spans="1:8" ht="18.75" customHeight="1">
      <c r="A149" s="257" t="s">
        <v>357</v>
      </c>
      <c r="B149" s="223">
        <v>45266</v>
      </c>
      <c r="C149" s="231" t="s">
        <v>358</v>
      </c>
      <c r="D149" s="225">
        <v>0</v>
      </c>
      <c r="E149" s="226">
        <v>0</v>
      </c>
      <c r="F149" s="226">
        <f t="shared" si="10"/>
        <v>0</v>
      </c>
      <c r="G149" s="230">
        <v>611.99</v>
      </c>
      <c r="H149" s="261">
        <f t="shared" ref="H149:H170" si="11">F149*G149</f>
        <v>0</v>
      </c>
    </row>
    <row r="150" spans="1:8" ht="18.75" customHeight="1">
      <c r="A150" s="257" t="s">
        <v>359</v>
      </c>
      <c r="B150" s="223">
        <v>44825</v>
      </c>
      <c r="C150" s="231" t="s">
        <v>360</v>
      </c>
      <c r="D150" s="225">
        <v>0</v>
      </c>
      <c r="E150" s="226">
        <v>87</v>
      </c>
      <c r="F150" s="226">
        <f t="shared" si="10"/>
        <v>87</v>
      </c>
      <c r="G150" s="228">
        <v>135.59</v>
      </c>
      <c r="H150" s="261">
        <f t="shared" si="11"/>
        <v>11796.33</v>
      </c>
    </row>
    <row r="151" spans="1:8" ht="18.75" customHeight="1">
      <c r="A151" s="258" t="s">
        <v>361</v>
      </c>
      <c r="B151" s="243">
        <v>44825</v>
      </c>
      <c r="C151" s="231" t="s">
        <v>362</v>
      </c>
      <c r="D151" s="225">
        <v>0</v>
      </c>
      <c r="E151" s="226">
        <v>53</v>
      </c>
      <c r="F151" s="226">
        <f t="shared" si="10"/>
        <v>53</v>
      </c>
      <c r="G151" s="249">
        <v>15</v>
      </c>
      <c r="H151" s="261">
        <f t="shared" si="11"/>
        <v>795</v>
      </c>
    </row>
    <row r="152" spans="1:8" ht="18.75" customHeight="1">
      <c r="A152" s="257" t="s">
        <v>363</v>
      </c>
      <c r="B152" s="223">
        <v>43411</v>
      </c>
      <c r="C152" s="231" t="s">
        <v>364</v>
      </c>
      <c r="D152" s="225">
        <v>3</v>
      </c>
      <c r="E152" s="226">
        <v>0</v>
      </c>
      <c r="F152" s="226">
        <f t="shared" si="10"/>
        <v>3</v>
      </c>
      <c r="G152" s="228">
        <v>1745</v>
      </c>
      <c r="H152" s="261">
        <f t="shared" si="11"/>
        <v>5235</v>
      </c>
    </row>
    <row r="153" spans="1:8" ht="18.75" customHeight="1">
      <c r="A153" s="257" t="s">
        <v>365</v>
      </c>
      <c r="B153" s="223">
        <v>45455</v>
      </c>
      <c r="C153" s="237" t="s">
        <v>366</v>
      </c>
      <c r="D153" s="236">
        <v>28</v>
      </c>
      <c r="E153" s="226">
        <v>0</v>
      </c>
      <c r="F153" s="226">
        <f t="shared" si="10"/>
        <v>28</v>
      </c>
      <c r="G153" s="228">
        <v>93.22</v>
      </c>
      <c r="H153" s="261">
        <f t="shared" si="11"/>
        <v>2610.16</v>
      </c>
    </row>
    <row r="154" spans="1:8" ht="18.75" customHeight="1">
      <c r="A154" s="257" t="s">
        <v>367</v>
      </c>
      <c r="B154" s="223">
        <v>45469</v>
      </c>
      <c r="C154" s="224" t="s">
        <v>368</v>
      </c>
      <c r="D154" s="225">
        <v>3</v>
      </c>
      <c r="E154" s="226">
        <v>0</v>
      </c>
      <c r="F154" s="226">
        <f t="shared" si="10"/>
        <v>3</v>
      </c>
      <c r="G154" s="228">
        <v>3680</v>
      </c>
      <c r="H154" s="261">
        <f t="shared" si="11"/>
        <v>11040</v>
      </c>
    </row>
    <row r="155" spans="1:8" ht="18.75" customHeight="1">
      <c r="A155" s="257" t="s">
        <v>369</v>
      </c>
      <c r="B155" s="223" t="s">
        <v>370</v>
      </c>
      <c r="C155" s="232" t="s">
        <v>371</v>
      </c>
      <c r="D155" s="225">
        <v>12</v>
      </c>
      <c r="E155" s="226">
        <v>0</v>
      </c>
      <c r="F155" s="226">
        <f t="shared" si="10"/>
        <v>12</v>
      </c>
      <c r="G155" s="230">
        <v>952</v>
      </c>
      <c r="H155" s="261">
        <f t="shared" si="11"/>
        <v>11424</v>
      </c>
    </row>
    <row r="156" spans="1:8" ht="18.75" customHeight="1">
      <c r="A156" s="257" t="s">
        <v>372</v>
      </c>
      <c r="B156" s="223">
        <v>43411</v>
      </c>
      <c r="C156" s="229" t="s">
        <v>373</v>
      </c>
      <c r="D156" s="225">
        <v>0</v>
      </c>
      <c r="E156" s="226">
        <v>0</v>
      </c>
      <c r="F156" s="226">
        <f t="shared" si="10"/>
        <v>0</v>
      </c>
      <c r="G156" s="228">
        <v>250</v>
      </c>
      <c r="H156" s="261">
        <f t="shared" si="11"/>
        <v>0</v>
      </c>
    </row>
    <row r="157" spans="1:8" ht="18.75" customHeight="1">
      <c r="A157" s="257" t="s">
        <v>374</v>
      </c>
      <c r="B157" s="223">
        <v>43099</v>
      </c>
      <c r="C157" s="232" t="s">
        <v>375</v>
      </c>
      <c r="D157" s="225">
        <v>99</v>
      </c>
      <c r="E157" s="226">
        <v>0</v>
      </c>
      <c r="F157" s="226">
        <f t="shared" si="10"/>
        <v>99</v>
      </c>
      <c r="G157" s="228">
        <v>76</v>
      </c>
      <c r="H157" s="261">
        <f t="shared" si="11"/>
        <v>7524</v>
      </c>
    </row>
    <row r="158" spans="1:8" ht="18.75" customHeight="1">
      <c r="A158" s="257" t="s">
        <v>376</v>
      </c>
      <c r="B158" s="223">
        <v>45298</v>
      </c>
      <c r="C158" s="232" t="s">
        <v>377</v>
      </c>
      <c r="D158" s="225">
        <v>29</v>
      </c>
      <c r="E158" s="226">
        <v>0</v>
      </c>
      <c r="F158" s="226">
        <f t="shared" si="10"/>
        <v>29</v>
      </c>
      <c r="G158" s="233">
        <v>175</v>
      </c>
      <c r="H158" s="261">
        <f t="shared" si="11"/>
        <v>5075</v>
      </c>
    </row>
    <row r="159" spans="1:8" ht="18.75" customHeight="1">
      <c r="A159" s="257" t="s">
        <v>376</v>
      </c>
      <c r="B159" s="223">
        <v>45298</v>
      </c>
      <c r="C159" s="232" t="s">
        <v>378</v>
      </c>
      <c r="D159" s="225">
        <v>18</v>
      </c>
      <c r="E159" s="226">
        <v>0</v>
      </c>
      <c r="F159" s="226">
        <f t="shared" si="10"/>
        <v>18</v>
      </c>
      <c r="G159" s="233">
        <v>100</v>
      </c>
      <c r="H159" s="261">
        <f t="shared" si="11"/>
        <v>1800</v>
      </c>
    </row>
    <row r="160" spans="1:8" ht="18.75" customHeight="1">
      <c r="A160" s="257" t="s">
        <v>379</v>
      </c>
      <c r="B160" s="223">
        <v>44825</v>
      </c>
      <c r="C160" s="232" t="s">
        <v>380</v>
      </c>
      <c r="D160" s="225">
        <v>0</v>
      </c>
      <c r="E160" s="226">
        <v>188</v>
      </c>
      <c r="F160" s="226">
        <f t="shared" si="10"/>
        <v>188</v>
      </c>
      <c r="G160" s="228">
        <v>295</v>
      </c>
      <c r="H160" s="261">
        <f t="shared" si="11"/>
        <v>55460</v>
      </c>
    </row>
    <row r="161" spans="1:8" ht="18.75" customHeight="1">
      <c r="A161" s="257" t="s">
        <v>381</v>
      </c>
      <c r="B161" s="223">
        <v>45266</v>
      </c>
      <c r="C161" s="232" t="s">
        <v>382</v>
      </c>
      <c r="D161" s="225">
        <v>0</v>
      </c>
      <c r="E161" s="226">
        <v>14</v>
      </c>
      <c r="F161" s="226">
        <f t="shared" si="10"/>
        <v>14</v>
      </c>
      <c r="G161" s="230">
        <v>875.56</v>
      </c>
      <c r="H161" s="261">
        <f t="shared" si="11"/>
        <v>12257.84</v>
      </c>
    </row>
    <row r="162" spans="1:8" ht="18.75" customHeight="1">
      <c r="A162" s="257" t="s">
        <v>381</v>
      </c>
      <c r="B162" s="223">
        <v>45266</v>
      </c>
      <c r="C162" s="232" t="s">
        <v>383</v>
      </c>
      <c r="D162" s="225">
        <v>0</v>
      </c>
      <c r="E162" s="226">
        <v>1</v>
      </c>
      <c r="F162" s="226">
        <f t="shared" si="10"/>
        <v>1</v>
      </c>
      <c r="G162" s="230">
        <v>663.16</v>
      </c>
      <c r="H162" s="261">
        <f t="shared" si="11"/>
        <v>663.16</v>
      </c>
    </row>
    <row r="163" spans="1:8" ht="18.75" customHeight="1">
      <c r="A163" s="257" t="s">
        <v>384</v>
      </c>
      <c r="B163" s="223">
        <v>45469</v>
      </c>
      <c r="C163" s="232" t="s">
        <v>385</v>
      </c>
      <c r="D163" s="225">
        <v>3</v>
      </c>
      <c r="E163" s="226">
        <v>7</v>
      </c>
      <c r="F163" s="226">
        <f t="shared" si="10"/>
        <v>10</v>
      </c>
      <c r="G163" s="228">
        <v>5599.9970000000003</v>
      </c>
      <c r="H163" s="261">
        <f t="shared" si="11"/>
        <v>55999.97</v>
      </c>
    </row>
    <row r="164" spans="1:8" ht="18.75" customHeight="1">
      <c r="A164" s="257" t="s">
        <v>386</v>
      </c>
      <c r="B164" s="223">
        <v>44839</v>
      </c>
      <c r="C164" s="224" t="s">
        <v>387</v>
      </c>
      <c r="D164" s="225">
        <v>0</v>
      </c>
      <c r="E164" s="226">
        <v>1.5</v>
      </c>
      <c r="F164" s="226">
        <f t="shared" si="10"/>
        <v>1.5</v>
      </c>
      <c r="G164" s="250">
        <v>3450</v>
      </c>
      <c r="H164" s="261">
        <f t="shared" si="11"/>
        <v>5175</v>
      </c>
    </row>
    <row r="165" spans="1:8" ht="18.75" customHeight="1">
      <c r="A165" s="257" t="s">
        <v>388</v>
      </c>
      <c r="B165" s="223">
        <v>44909</v>
      </c>
      <c r="C165" s="224" t="s">
        <v>389</v>
      </c>
      <c r="D165" s="225">
        <v>65</v>
      </c>
      <c r="E165" s="226">
        <v>140</v>
      </c>
      <c r="F165" s="226">
        <f t="shared" si="10"/>
        <v>205</v>
      </c>
      <c r="G165" s="228">
        <v>183.27</v>
      </c>
      <c r="H165" s="261">
        <f t="shared" si="11"/>
        <v>37570.35</v>
      </c>
    </row>
    <row r="166" spans="1:8" ht="18.75" customHeight="1">
      <c r="A166" s="257" t="s">
        <v>388</v>
      </c>
      <c r="B166" s="223">
        <v>44909</v>
      </c>
      <c r="C166" s="229" t="s">
        <v>390</v>
      </c>
      <c r="D166" s="225">
        <v>1</v>
      </c>
      <c r="E166" s="226">
        <v>0</v>
      </c>
      <c r="F166" s="226">
        <f t="shared" si="10"/>
        <v>1</v>
      </c>
      <c r="G166" s="228">
        <v>51.8</v>
      </c>
      <c r="H166" s="261">
        <f t="shared" si="11"/>
        <v>51.8</v>
      </c>
    </row>
    <row r="167" spans="1:8" ht="18.75" customHeight="1">
      <c r="A167" s="257" t="s">
        <v>391</v>
      </c>
      <c r="B167" s="223">
        <v>45469</v>
      </c>
      <c r="C167" s="229" t="s">
        <v>464</v>
      </c>
      <c r="D167" s="225">
        <v>0</v>
      </c>
      <c r="E167" s="226">
        <v>112</v>
      </c>
      <c r="F167" s="226">
        <f t="shared" si="10"/>
        <v>112</v>
      </c>
      <c r="G167" s="228">
        <v>127.99</v>
      </c>
      <c r="H167" s="261">
        <f t="shared" si="11"/>
        <v>14334.88</v>
      </c>
    </row>
    <row r="168" spans="1:8" ht="18.75" customHeight="1">
      <c r="A168" s="257" t="s">
        <v>391</v>
      </c>
      <c r="B168" s="223">
        <v>45469</v>
      </c>
      <c r="C168" s="229" t="s">
        <v>393</v>
      </c>
      <c r="D168" s="225">
        <v>0</v>
      </c>
      <c r="E168" s="226">
        <v>48</v>
      </c>
      <c r="F168" s="226">
        <f t="shared" si="10"/>
        <v>48</v>
      </c>
      <c r="G168" s="228">
        <v>90</v>
      </c>
      <c r="H168" s="261">
        <f t="shared" si="11"/>
        <v>4320</v>
      </c>
    </row>
    <row r="169" spans="1:8" ht="18.75" customHeight="1">
      <c r="A169" s="257" t="s">
        <v>391</v>
      </c>
      <c r="B169" s="223" t="s">
        <v>394</v>
      </c>
      <c r="C169" s="232" t="s">
        <v>395</v>
      </c>
      <c r="D169" s="225">
        <v>3</v>
      </c>
      <c r="E169" s="226">
        <v>0</v>
      </c>
      <c r="F169" s="226">
        <f t="shared" si="10"/>
        <v>3</v>
      </c>
      <c r="G169" s="230">
        <v>86.55</v>
      </c>
      <c r="H169" s="261">
        <f t="shared" si="11"/>
        <v>259.64999999999998</v>
      </c>
    </row>
    <row r="170" spans="1:8" ht="18.75" customHeight="1">
      <c r="A170" s="260" t="s">
        <v>396</v>
      </c>
      <c r="B170" s="252">
        <v>45120</v>
      </c>
      <c r="C170" s="253" t="s">
        <v>397</v>
      </c>
      <c r="D170" s="254">
        <v>0</v>
      </c>
      <c r="E170" s="255">
        <v>20</v>
      </c>
      <c r="F170" s="255">
        <f t="shared" si="10"/>
        <v>20</v>
      </c>
      <c r="G170" s="256">
        <v>1475</v>
      </c>
      <c r="H170" s="262">
        <f t="shared" si="11"/>
        <v>29500</v>
      </c>
    </row>
    <row r="171" spans="1:8" ht="18.600000000000001">
      <c r="A171" s="496" t="s">
        <v>398</v>
      </c>
      <c r="B171" s="497"/>
      <c r="C171" s="497"/>
      <c r="D171" s="497"/>
      <c r="E171" s="497"/>
      <c r="F171" s="497"/>
      <c r="G171" s="498"/>
      <c r="H171" s="251">
        <f>SUM(H9:H170)</f>
        <v>5877172.9217999997</v>
      </c>
    </row>
    <row r="172" spans="1:8" ht="17.45">
      <c r="A172" s="68"/>
      <c r="B172" s="68"/>
      <c r="C172" s="69"/>
      <c r="D172" s="69"/>
      <c r="E172" s="68"/>
      <c r="F172" s="68"/>
      <c r="G172" s="70"/>
      <c r="H172" s="70"/>
    </row>
    <row r="173" spans="1:8" ht="17.45">
      <c r="A173" s="71"/>
      <c r="B173" s="72"/>
      <c r="C173" s="73"/>
      <c r="D173" s="73"/>
      <c r="E173" s="74"/>
      <c r="F173" s="74"/>
      <c r="G173" s="70"/>
      <c r="H173" s="75"/>
    </row>
    <row r="174" spans="1:8" ht="17.45">
      <c r="A174" s="76"/>
      <c r="B174" s="76"/>
      <c r="C174" s="77"/>
      <c r="D174" s="78"/>
      <c r="E174" s="79"/>
      <c r="F174" s="79"/>
      <c r="G174" s="70"/>
      <c r="H174" s="70"/>
    </row>
    <row r="175" spans="1:8" ht="15.6">
      <c r="A175" s="77"/>
      <c r="B175" s="77"/>
      <c r="C175" s="80" t="s">
        <v>399</v>
      </c>
      <c r="D175" s="499" t="s">
        <v>100</v>
      </c>
      <c r="E175" s="499"/>
      <c r="F175" s="499"/>
      <c r="G175" s="70"/>
      <c r="H175" s="70"/>
    </row>
    <row r="176" spans="1:8" ht="16.5" customHeight="1">
      <c r="A176" s="81"/>
      <c r="B176" s="81"/>
      <c r="C176" s="82" t="s">
        <v>400</v>
      </c>
      <c r="D176" s="500" t="s">
        <v>401</v>
      </c>
      <c r="E176" s="500"/>
      <c r="F176" s="500"/>
      <c r="G176" s="70"/>
      <c r="H176" s="70"/>
    </row>
  </sheetData>
  <protectedRanges>
    <protectedRange algorithmName="SHA-512" hashValue="tSrSYA7+z5eSCJqlfEakcExP9QZwT3iDkElxnoshi6k+l3f6varHhyP9lUObzLGOeSAgxZHmLfhX318R7FaxZw==" saltValue="086DEDPMVDo8jYfNrGOXgw==" spinCount="100000" sqref="D8:D170" name="Rango1"/>
    <protectedRange algorithmName="SHA-512" hashValue="aKm0oa8P97jwdlNNbus9KoZFq//qaV9RiMiA0qXB63QE/XQ9eenM7eJucA08TiXOl33ySVbMW9c1dRYHlHqXvQ==" saltValue="l1ZO0eGpcmrxKw6fmZMVlA==" spinCount="100000" sqref="F8:H170" name="Rango2"/>
    <protectedRange algorithmName="SHA-512" hashValue="VPRnqyXQDiwm85L0wSiiX1Q89qaGsVDGx8TGjlQp0eNUngCrxIX+apWPDncCPes/WpoG9d3UwKZ9YBst7w3fNg==" saltValue="RS07xjmPwZ/2mX5r73bHpQ==" spinCount="100000" sqref="E9:E170" name="Rango3"/>
  </protectedRanges>
  <autoFilter ref="A8:H171" xr:uid="{B974E28F-D7C8-4BA2-86D1-1B672BEC20E1}"/>
  <mergeCells count="5">
    <mergeCell ref="A1:H6"/>
    <mergeCell ref="A7:H7"/>
    <mergeCell ref="A171:G171"/>
    <mergeCell ref="D175:F175"/>
    <mergeCell ref="D176:F176"/>
  </mergeCells>
  <pageMargins left="0.70866141732283472" right="0.70866141732283472" top="0.28999999999999998" bottom="0.74803149606299213" header="0.31496062992125984" footer="0.31496062992125984"/>
  <pageSetup paperSize="9" scale="59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BF68A-2379-4211-99C3-BFDAE54EE35D}">
  <dimension ref="A1:O169"/>
  <sheetViews>
    <sheetView view="pageBreakPreview" topLeftCell="B43" zoomScale="112" zoomScaleNormal="86" zoomScaleSheetLayoutView="112" workbookViewId="0">
      <selection activeCell="G57" sqref="G57"/>
    </sheetView>
  </sheetViews>
  <sheetFormatPr defaultColWidth="9.140625" defaultRowHeight="14.45"/>
  <cols>
    <col min="1" max="1" width="17.28515625" style="1" customWidth="1"/>
    <col min="2" max="2" width="16.5703125" customWidth="1"/>
    <col min="3" max="3" width="16" customWidth="1"/>
    <col min="4" max="4" width="57.85546875" style="84" customWidth="1"/>
    <col min="5" max="5" width="13.7109375" style="84" customWidth="1"/>
    <col min="6" max="6" width="10.5703125" customWidth="1"/>
    <col min="7" max="7" width="11.7109375" customWidth="1"/>
    <col min="8" max="8" width="12.7109375" customWidth="1"/>
    <col min="9" max="9" width="16" customWidth="1"/>
  </cols>
  <sheetData>
    <row r="1" spans="1:10">
      <c r="B1" s="484"/>
      <c r="C1" s="485"/>
      <c r="D1" s="485"/>
      <c r="E1" s="485"/>
      <c r="F1" s="485"/>
      <c r="G1" s="485"/>
      <c r="H1" s="485"/>
      <c r="I1" s="486"/>
    </row>
    <row r="2" spans="1:10" ht="25.5" customHeight="1">
      <c r="B2" s="487"/>
      <c r="C2" s="488"/>
      <c r="D2" s="488"/>
      <c r="E2" s="488"/>
      <c r="F2" s="488"/>
      <c r="G2" s="488"/>
      <c r="H2" s="488"/>
      <c r="I2" s="489"/>
    </row>
    <row r="3" spans="1:10" ht="22.5" customHeight="1">
      <c r="B3" s="487"/>
      <c r="C3" s="488"/>
      <c r="D3" s="488"/>
      <c r="E3" s="488"/>
      <c r="F3" s="488"/>
      <c r="G3" s="488"/>
      <c r="H3" s="488"/>
      <c r="I3" s="489"/>
    </row>
    <row r="4" spans="1:10" ht="26.25" customHeight="1">
      <c r="B4" s="487"/>
      <c r="C4" s="488"/>
      <c r="D4" s="488"/>
      <c r="E4" s="488"/>
      <c r="F4" s="488"/>
      <c r="G4" s="488"/>
      <c r="H4" s="488"/>
      <c r="I4" s="489"/>
    </row>
    <row r="5" spans="1:10" ht="26.25" customHeight="1">
      <c r="B5" s="487"/>
      <c r="C5" s="488"/>
      <c r="D5" s="488"/>
      <c r="E5" s="488"/>
      <c r="F5" s="488"/>
      <c r="G5" s="488"/>
      <c r="H5" s="488"/>
      <c r="I5" s="489"/>
    </row>
    <row r="6" spans="1:10" ht="16.5" customHeight="1" thickBot="1">
      <c r="B6" s="490"/>
      <c r="C6" s="491"/>
      <c r="D6" s="491"/>
      <c r="E6" s="491"/>
      <c r="F6" s="491"/>
      <c r="G6" s="491"/>
      <c r="H6" s="491"/>
      <c r="I6" s="492"/>
    </row>
    <row r="7" spans="1:10" ht="24" customHeight="1" thickBot="1">
      <c r="A7" s="18"/>
      <c r="B7" s="493" t="s">
        <v>465</v>
      </c>
      <c r="C7" s="494"/>
      <c r="D7" s="494"/>
      <c r="E7" s="494"/>
      <c r="F7" s="494"/>
      <c r="G7" s="494"/>
      <c r="H7" s="494"/>
      <c r="I7" s="495"/>
    </row>
    <row r="8" spans="1:10" ht="42" thickBot="1">
      <c r="A8" s="19" t="s">
        <v>466</v>
      </c>
      <c r="B8" s="20" t="s">
        <v>3</v>
      </c>
      <c r="C8" s="20" t="s">
        <v>4</v>
      </c>
      <c r="D8" s="21" t="s">
        <v>114</v>
      </c>
      <c r="E8" s="20" t="s">
        <v>115</v>
      </c>
      <c r="F8" s="20" t="s">
        <v>116</v>
      </c>
      <c r="G8" s="20" t="s">
        <v>117</v>
      </c>
      <c r="H8" s="22" t="s">
        <v>118</v>
      </c>
      <c r="I8" s="22" t="s">
        <v>119</v>
      </c>
    </row>
    <row r="9" spans="1:10" ht="18.75" customHeight="1">
      <c r="A9" s="23" t="s">
        <v>426</v>
      </c>
      <c r="B9" s="24" t="s">
        <v>120</v>
      </c>
      <c r="C9" s="25">
        <v>45266</v>
      </c>
      <c r="D9" s="26" t="s">
        <v>121</v>
      </c>
      <c r="E9" s="27">
        <v>0</v>
      </c>
      <c r="F9" s="28">
        <v>5</v>
      </c>
      <c r="G9" s="28">
        <f t="shared" ref="G9:G40" si="0">E9+F9</f>
        <v>5</v>
      </c>
      <c r="H9" s="29">
        <v>266.68</v>
      </c>
      <c r="I9" s="30">
        <f t="shared" ref="I9:I22" si="1">G9*H9</f>
        <v>1333.4</v>
      </c>
      <c r="J9" s="31"/>
    </row>
    <row r="10" spans="1:10" ht="18.75" customHeight="1">
      <c r="A10" s="32" t="s">
        <v>424</v>
      </c>
      <c r="B10" s="33" t="s">
        <v>122</v>
      </c>
      <c r="C10" s="34">
        <v>45120</v>
      </c>
      <c r="D10" s="35" t="s">
        <v>123</v>
      </c>
      <c r="E10" s="36">
        <v>15</v>
      </c>
      <c r="F10" s="37">
        <v>120</v>
      </c>
      <c r="G10" s="37">
        <f t="shared" si="0"/>
        <v>135</v>
      </c>
      <c r="H10" s="40">
        <v>152</v>
      </c>
      <c r="I10" s="39">
        <f t="shared" si="1"/>
        <v>20520</v>
      </c>
      <c r="J10" s="31"/>
    </row>
    <row r="11" spans="1:10" ht="18.75" customHeight="1">
      <c r="A11" s="32" t="s">
        <v>424</v>
      </c>
      <c r="B11" s="33" t="s">
        <v>122</v>
      </c>
      <c r="C11" s="34">
        <v>45468</v>
      </c>
      <c r="D11" s="35" t="s">
        <v>124</v>
      </c>
      <c r="E11" s="36">
        <v>0</v>
      </c>
      <c r="F11" s="37">
        <v>400</v>
      </c>
      <c r="G11" s="37">
        <f t="shared" si="0"/>
        <v>400</v>
      </c>
      <c r="H11" s="38">
        <v>177</v>
      </c>
      <c r="I11" s="39">
        <f t="shared" si="1"/>
        <v>70800</v>
      </c>
      <c r="J11" s="41"/>
    </row>
    <row r="12" spans="1:10" ht="18.75" customHeight="1">
      <c r="A12" s="32" t="s">
        <v>422</v>
      </c>
      <c r="B12" s="33" t="s">
        <v>125</v>
      </c>
      <c r="C12" s="34">
        <v>43411</v>
      </c>
      <c r="D12" s="42" t="s">
        <v>126</v>
      </c>
      <c r="E12" s="36">
        <v>0</v>
      </c>
      <c r="F12" s="37">
        <v>91</v>
      </c>
      <c r="G12" s="37">
        <f t="shared" si="0"/>
        <v>91</v>
      </c>
      <c r="H12" s="43">
        <v>5.25</v>
      </c>
      <c r="I12" s="39">
        <f t="shared" si="1"/>
        <v>477.75</v>
      </c>
    </row>
    <row r="13" spans="1:10" ht="18.75" customHeight="1">
      <c r="A13" s="32" t="s">
        <v>467</v>
      </c>
      <c r="B13" s="33" t="s">
        <v>157</v>
      </c>
      <c r="C13" s="34" t="s">
        <v>158</v>
      </c>
      <c r="D13" s="42" t="s">
        <v>159</v>
      </c>
      <c r="E13" s="36">
        <v>54</v>
      </c>
      <c r="F13" s="37">
        <v>0</v>
      </c>
      <c r="G13" s="37">
        <f t="shared" si="0"/>
        <v>54</v>
      </c>
      <c r="H13" s="147">
        <v>65</v>
      </c>
      <c r="I13" s="39">
        <f t="shared" si="1"/>
        <v>3510</v>
      </c>
    </row>
    <row r="14" spans="1:10" ht="18.75" customHeight="1">
      <c r="A14" s="32" t="s">
        <v>422</v>
      </c>
      <c r="B14" s="33" t="s">
        <v>125</v>
      </c>
      <c r="C14" s="34">
        <v>44825</v>
      </c>
      <c r="D14" s="35" t="s">
        <v>127</v>
      </c>
      <c r="E14" s="36">
        <v>0</v>
      </c>
      <c r="F14" s="37">
        <v>87</v>
      </c>
      <c r="G14" s="37">
        <f t="shared" si="0"/>
        <v>87</v>
      </c>
      <c r="H14" s="40">
        <v>17</v>
      </c>
      <c r="I14" s="39">
        <f t="shared" si="1"/>
        <v>1479</v>
      </c>
      <c r="J14" s="41"/>
    </row>
    <row r="15" spans="1:10" ht="18.75" customHeight="1">
      <c r="A15" s="32" t="s">
        <v>422</v>
      </c>
      <c r="B15" s="33" t="s">
        <v>128</v>
      </c>
      <c r="C15" s="34">
        <v>44833</v>
      </c>
      <c r="D15" s="44" t="s">
        <v>129</v>
      </c>
      <c r="E15" s="36">
        <v>0</v>
      </c>
      <c r="F15" s="37">
        <v>108</v>
      </c>
      <c r="G15" s="37">
        <f t="shared" si="0"/>
        <v>108</v>
      </c>
      <c r="H15" s="40">
        <v>105.93</v>
      </c>
      <c r="I15" s="39">
        <f t="shared" si="1"/>
        <v>11440.44</v>
      </c>
      <c r="J15" s="41"/>
    </row>
    <row r="16" spans="1:10" ht="18.75" customHeight="1">
      <c r="A16" s="32" t="s">
        <v>437</v>
      </c>
      <c r="B16" s="33" t="s">
        <v>130</v>
      </c>
      <c r="C16" s="34">
        <v>44945</v>
      </c>
      <c r="D16" s="44" t="s">
        <v>131</v>
      </c>
      <c r="E16" s="36">
        <v>0</v>
      </c>
      <c r="F16" s="37">
        <v>6</v>
      </c>
      <c r="G16" s="37">
        <f t="shared" si="0"/>
        <v>6</v>
      </c>
      <c r="H16" s="40">
        <v>775</v>
      </c>
      <c r="I16" s="39">
        <f t="shared" si="1"/>
        <v>4650</v>
      </c>
      <c r="J16" s="41"/>
    </row>
    <row r="17" spans="1:10" ht="18.75" customHeight="1">
      <c r="A17" s="32" t="s">
        <v>424</v>
      </c>
      <c r="B17" s="33" t="s">
        <v>132</v>
      </c>
      <c r="C17" s="34">
        <v>45132</v>
      </c>
      <c r="D17" s="42" t="s">
        <v>133</v>
      </c>
      <c r="E17" s="36">
        <v>0</v>
      </c>
      <c r="F17" s="37">
        <v>292</v>
      </c>
      <c r="G17" s="37">
        <f t="shared" si="0"/>
        <v>292</v>
      </c>
      <c r="H17" s="40">
        <v>798.65</v>
      </c>
      <c r="I17" s="39">
        <f t="shared" si="1"/>
        <v>233205.8</v>
      </c>
      <c r="J17" s="41"/>
    </row>
    <row r="18" spans="1:10" ht="18.75" customHeight="1">
      <c r="A18" s="32" t="s">
        <v>424</v>
      </c>
      <c r="B18" s="33" t="s">
        <v>134</v>
      </c>
      <c r="C18" s="34">
        <v>43099</v>
      </c>
      <c r="D18" s="42" t="s">
        <v>135</v>
      </c>
      <c r="E18" s="36">
        <v>0</v>
      </c>
      <c r="F18" s="37">
        <v>0</v>
      </c>
      <c r="G18" s="37">
        <f t="shared" si="0"/>
        <v>0</v>
      </c>
      <c r="H18" s="40">
        <v>105.39</v>
      </c>
      <c r="I18" s="39">
        <f t="shared" si="1"/>
        <v>0</v>
      </c>
      <c r="J18" s="41"/>
    </row>
    <row r="19" spans="1:10" ht="18.75" customHeight="1">
      <c r="A19" s="32" t="s">
        <v>424</v>
      </c>
      <c r="B19" s="33" t="s">
        <v>134</v>
      </c>
      <c r="C19" s="34">
        <v>45114</v>
      </c>
      <c r="D19" s="42" t="s">
        <v>139</v>
      </c>
      <c r="E19" s="36">
        <v>0</v>
      </c>
      <c r="F19" s="37">
        <v>424</v>
      </c>
      <c r="G19" s="37">
        <f t="shared" si="0"/>
        <v>424</v>
      </c>
      <c r="H19" s="40">
        <v>348.9</v>
      </c>
      <c r="I19" s="39">
        <f t="shared" si="1"/>
        <v>147933.59999999998</v>
      </c>
      <c r="J19" s="41"/>
    </row>
    <row r="20" spans="1:10" ht="18.75" customHeight="1">
      <c r="A20" s="32" t="s">
        <v>422</v>
      </c>
      <c r="B20" s="33" t="s">
        <v>140</v>
      </c>
      <c r="C20" s="34">
        <v>44839</v>
      </c>
      <c r="D20" s="35" t="s">
        <v>141</v>
      </c>
      <c r="E20" s="36">
        <v>0</v>
      </c>
      <c r="F20" s="37">
        <v>1.75</v>
      </c>
      <c r="G20" s="37">
        <f t="shared" si="0"/>
        <v>1.75</v>
      </c>
      <c r="H20" s="40">
        <v>2985</v>
      </c>
      <c r="I20" s="39">
        <f t="shared" si="1"/>
        <v>5223.75</v>
      </c>
      <c r="J20" s="41"/>
    </row>
    <row r="21" spans="1:10" ht="18.75" customHeight="1">
      <c r="A21" s="32" t="s">
        <v>438</v>
      </c>
      <c r="B21" s="33" t="s">
        <v>142</v>
      </c>
      <c r="C21" s="34">
        <v>43411</v>
      </c>
      <c r="D21" s="42" t="s">
        <v>143</v>
      </c>
      <c r="E21" s="36">
        <v>20</v>
      </c>
      <c r="F21" s="37">
        <v>0</v>
      </c>
      <c r="G21" s="37">
        <f t="shared" si="0"/>
        <v>20</v>
      </c>
      <c r="H21" s="40">
        <v>334</v>
      </c>
      <c r="I21" s="39">
        <f t="shared" si="1"/>
        <v>6680</v>
      </c>
      <c r="J21" s="41"/>
    </row>
    <row r="22" spans="1:10" ht="18.75" customHeight="1">
      <c r="A22" s="32">
        <v>231101</v>
      </c>
      <c r="B22" s="33" t="s">
        <v>144</v>
      </c>
      <c r="C22" s="34">
        <v>43099</v>
      </c>
      <c r="D22" s="42" t="s">
        <v>145</v>
      </c>
      <c r="E22" s="36">
        <v>179</v>
      </c>
      <c r="F22" s="37">
        <v>0</v>
      </c>
      <c r="G22" s="37">
        <f t="shared" si="0"/>
        <v>179</v>
      </c>
      <c r="H22" s="40">
        <v>119</v>
      </c>
      <c r="I22" s="39">
        <f t="shared" si="1"/>
        <v>21301</v>
      </c>
      <c r="J22" s="41"/>
    </row>
    <row r="23" spans="1:10" ht="18.75" customHeight="1">
      <c r="A23" s="32" t="s">
        <v>427</v>
      </c>
      <c r="B23" s="33" t="s">
        <v>146</v>
      </c>
      <c r="C23" s="34">
        <v>45358</v>
      </c>
      <c r="D23" s="45" t="s">
        <v>147</v>
      </c>
      <c r="E23" s="36">
        <v>13</v>
      </c>
      <c r="F23" s="37">
        <v>0</v>
      </c>
      <c r="G23" s="37">
        <f t="shared" si="0"/>
        <v>13</v>
      </c>
      <c r="H23" s="43">
        <v>267.31</v>
      </c>
      <c r="I23" s="39">
        <f>+G23*H23</f>
        <v>3475.03</v>
      </c>
      <c r="J23" s="41"/>
    </row>
    <row r="24" spans="1:10" ht="18.75" customHeight="1">
      <c r="A24" s="32" t="s">
        <v>427</v>
      </c>
      <c r="B24" s="33" t="s">
        <v>148</v>
      </c>
      <c r="C24" s="34">
        <v>43511</v>
      </c>
      <c r="D24" s="44" t="s">
        <v>149</v>
      </c>
      <c r="E24" s="36">
        <v>1</v>
      </c>
      <c r="F24" s="37">
        <v>0</v>
      </c>
      <c r="G24" s="37">
        <f t="shared" si="0"/>
        <v>1</v>
      </c>
      <c r="H24" s="40">
        <v>1495</v>
      </c>
      <c r="I24" s="39">
        <f t="shared" ref="I24:I45" si="2">G24*H24</f>
        <v>1495</v>
      </c>
      <c r="J24" s="41"/>
    </row>
    <row r="25" spans="1:10" ht="18.75" customHeight="1">
      <c r="A25" s="32" t="s">
        <v>427</v>
      </c>
      <c r="B25" s="33" t="s">
        <v>148</v>
      </c>
      <c r="C25" s="34">
        <v>43511</v>
      </c>
      <c r="D25" s="44" t="s">
        <v>150</v>
      </c>
      <c r="E25" s="36">
        <v>2</v>
      </c>
      <c r="F25" s="37">
        <v>0</v>
      </c>
      <c r="G25" s="37">
        <f t="shared" si="0"/>
        <v>2</v>
      </c>
      <c r="H25" s="40">
        <v>336.02</v>
      </c>
      <c r="I25" s="39">
        <f t="shared" si="2"/>
        <v>672.04</v>
      </c>
      <c r="J25" s="41"/>
    </row>
    <row r="26" spans="1:10" ht="18.75" customHeight="1">
      <c r="A26" s="32" t="s">
        <v>427</v>
      </c>
      <c r="B26" s="33" t="s">
        <v>148</v>
      </c>
      <c r="C26" s="34">
        <v>43511</v>
      </c>
      <c r="D26" s="44" t="s">
        <v>151</v>
      </c>
      <c r="E26" s="36">
        <v>3</v>
      </c>
      <c r="F26" s="37">
        <v>0</v>
      </c>
      <c r="G26" s="37">
        <f t="shared" si="0"/>
        <v>3</v>
      </c>
      <c r="H26" s="40">
        <v>395</v>
      </c>
      <c r="I26" s="39">
        <f t="shared" si="2"/>
        <v>1185</v>
      </c>
      <c r="J26" s="41"/>
    </row>
    <row r="27" spans="1:10" ht="18.75" customHeight="1">
      <c r="A27" s="32" t="s">
        <v>422</v>
      </c>
      <c r="B27" s="33" t="s">
        <v>152</v>
      </c>
      <c r="C27" s="34">
        <v>44839</v>
      </c>
      <c r="D27" s="44" t="s">
        <v>153</v>
      </c>
      <c r="E27" s="36">
        <v>0</v>
      </c>
      <c r="F27" s="37">
        <v>88</v>
      </c>
      <c r="G27" s="37">
        <f t="shared" si="0"/>
        <v>88</v>
      </c>
      <c r="H27" s="40">
        <v>50</v>
      </c>
      <c r="I27" s="39">
        <f t="shared" si="2"/>
        <v>4400</v>
      </c>
      <c r="J27" s="41"/>
    </row>
    <row r="28" spans="1:10" ht="18.75" customHeight="1">
      <c r="A28" s="32">
        <v>231101</v>
      </c>
      <c r="B28" s="33" t="s">
        <v>79</v>
      </c>
      <c r="C28" s="34">
        <v>45006</v>
      </c>
      <c r="D28" s="42" t="s">
        <v>154</v>
      </c>
      <c r="E28" s="36">
        <v>0</v>
      </c>
      <c r="F28" s="37">
        <v>0</v>
      </c>
      <c r="G28" s="37">
        <f t="shared" si="0"/>
        <v>0</v>
      </c>
      <c r="H28" s="40">
        <v>370.34</v>
      </c>
      <c r="I28" s="39">
        <f t="shared" si="2"/>
        <v>0</v>
      </c>
      <c r="J28" s="41"/>
    </row>
    <row r="29" spans="1:10" ht="18.75" customHeight="1">
      <c r="A29" s="32" t="s">
        <v>424</v>
      </c>
      <c r="B29" s="33" t="s">
        <v>160</v>
      </c>
      <c r="C29" s="34">
        <v>45120</v>
      </c>
      <c r="D29" s="42" t="s">
        <v>161</v>
      </c>
      <c r="E29" s="36">
        <v>58</v>
      </c>
      <c r="F29" s="37">
        <v>168</v>
      </c>
      <c r="G29" s="37">
        <f t="shared" si="0"/>
        <v>226</v>
      </c>
      <c r="H29" s="40">
        <v>38</v>
      </c>
      <c r="I29" s="39">
        <f t="shared" si="2"/>
        <v>8588</v>
      </c>
      <c r="J29" s="41"/>
    </row>
    <row r="30" spans="1:10" ht="18.75" customHeight="1">
      <c r="A30" s="32">
        <v>231101</v>
      </c>
      <c r="B30" s="33" t="s">
        <v>162</v>
      </c>
      <c r="C30" s="34">
        <v>43099</v>
      </c>
      <c r="D30" s="44" t="s">
        <v>164</v>
      </c>
      <c r="E30" s="36">
        <v>828</v>
      </c>
      <c r="F30" s="37">
        <v>0</v>
      </c>
      <c r="G30" s="37">
        <f t="shared" si="0"/>
        <v>828</v>
      </c>
      <c r="H30" s="40">
        <v>206.27</v>
      </c>
      <c r="I30" s="39">
        <f t="shared" si="2"/>
        <v>170791.56</v>
      </c>
      <c r="J30" s="41"/>
    </row>
    <row r="31" spans="1:10" ht="18.75" customHeight="1">
      <c r="A31" s="32" t="s">
        <v>422</v>
      </c>
      <c r="B31" s="33" t="s">
        <v>165</v>
      </c>
      <c r="C31" s="34">
        <v>44825</v>
      </c>
      <c r="D31" s="35" t="s">
        <v>166</v>
      </c>
      <c r="E31" s="36">
        <v>0</v>
      </c>
      <c r="F31" s="37">
        <v>1</v>
      </c>
      <c r="G31" s="37">
        <f t="shared" si="0"/>
        <v>1</v>
      </c>
      <c r="H31" s="40">
        <v>589</v>
      </c>
      <c r="I31" s="39">
        <f t="shared" si="2"/>
        <v>589</v>
      </c>
      <c r="J31" s="41"/>
    </row>
    <row r="32" spans="1:10" ht="18.75" customHeight="1">
      <c r="A32" s="32" t="s">
        <v>422</v>
      </c>
      <c r="B32" s="33" t="s">
        <v>167</v>
      </c>
      <c r="C32" s="34">
        <v>44825</v>
      </c>
      <c r="D32" s="35" t="s">
        <v>168</v>
      </c>
      <c r="E32" s="36">
        <v>0</v>
      </c>
      <c r="F32" s="37">
        <v>33</v>
      </c>
      <c r="G32" s="37">
        <f t="shared" si="0"/>
        <v>33</v>
      </c>
      <c r="H32" s="40">
        <v>118.64</v>
      </c>
      <c r="I32" s="39">
        <f t="shared" si="2"/>
        <v>3915.12</v>
      </c>
      <c r="J32" s="41"/>
    </row>
    <row r="33" spans="1:10" ht="18.75" customHeight="1">
      <c r="A33" s="32" t="s">
        <v>422</v>
      </c>
      <c r="B33" s="33" t="s">
        <v>167</v>
      </c>
      <c r="C33" s="34">
        <v>43411</v>
      </c>
      <c r="D33" s="42" t="s">
        <v>169</v>
      </c>
      <c r="E33" s="36">
        <v>9</v>
      </c>
      <c r="F33" s="37">
        <v>0</v>
      </c>
      <c r="G33" s="37">
        <f t="shared" si="0"/>
        <v>9</v>
      </c>
      <c r="H33" s="40">
        <v>118.64</v>
      </c>
      <c r="I33" s="39">
        <f t="shared" si="2"/>
        <v>1067.76</v>
      </c>
      <c r="J33" s="41"/>
    </row>
    <row r="34" spans="1:10" ht="18.75" customHeight="1">
      <c r="A34" s="32" t="s">
        <v>422</v>
      </c>
      <c r="B34" s="33" t="s">
        <v>170</v>
      </c>
      <c r="C34" s="34">
        <v>43099</v>
      </c>
      <c r="D34" s="42" t="s">
        <v>171</v>
      </c>
      <c r="E34" s="36">
        <v>13</v>
      </c>
      <c r="F34" s="37">
        <v>0</v>
      </c>
      <c r="G34" s="37">
        <f t="shared" si="0"/>
        <v>13</v>
      </c>
      <c r="H34" s="40">
        <v>35.99</v>
      </c>
      <c r="I34" s="39">
        <f t="shared" si="2"/>
        <v>467.87</v>
      </c>
      <c r="J34" s="41"/>
    </row>
    <row r="35" spans="1:10" ht="18.75" customHeight="1">
      <c r="A35" s="32" t="s">
        <v>427</v>
      </c>
      <c r="B35" s="33" t="s">
        <v>175</v>
      </c>
      <c r="C35" s="34">
        <v>45132</v>
      </c>
      <c r="D35" s="42" t="s">
        <v>176</v>
      </c>
      <c r="E35" s="36">
        <v>0</v>
      </c>
      <c r="F35" s="37">
        <v>10</v>
      </c>
      <c r="G35" s="37">
        <f t="shared" si="0"/>
        <v>10</v>
      </c>
      <c r="H35" s="40">
        <v>11210</v>
      </c>
      <c r="I35" s="39">
        <f t="shared" si="2"/>
        <v>112100</v>
      </c>
      <c r="J35" s="41"/>
    </row>
    <row r="36" spans="1:10" ht="18.75" customHeight="1">
      <c r="A36" s="32" t="s">
        <v>422</v>
      </c>
      <c r="B36" s="33" t="s">
        <v>177</v>
      </c>
      <c r="C36" s="34">
        <v>43411</v>
      </c>
      <c r="D36" s="42" t="s">
        <v>178</v>
      </c>
      <c r="E36" s="36">
        <v>0</v>
      </c>
      <c r="F36" s="37">
        <v>0</v>
      </c>
      <c r="G36" s="37">
        <f t="shared" si="0"/>
        <v>0</v>
      </c>
      <c r="H36" s="40">
        <v>300.85000000000002</v>
      </c>
      <c r="I36" s="39">
        <f t="shared" si="2"/>
        <v>0</v>
      </c>
      <c r="J36" s="41"/>
    </row>
    <row r="37" spans="1:10" ht="18.75" customHeight="1">
      <c r="A37" s="32" t="s">
        <v>422</v>
      </c>
      <c r="B37" s="33" t="s">
        <v>179</v>
      </c>
      <c r="C37" s="34">
        <v>44825</v>
      </c>
      <c r="D37" s="44" t="s">
        <v>180</v>
      </c>
      <c r="E37" s="36">
        <v>0</v>
      </c>
      <c r="F37" s="37">
        <v>94</v>
      </c>
      <c r="G37" s="37">
        <f t="shared" si="0"/>
        <v>94</v>
      </c>
      <c r="H37" s="40">
        <v>52</v>
      </c>
      <c r="I37" s="39">
        <f t="shared" si="2"/>
        <v>4888</v>
      </c>
      <c r="J37" s="41"/>
    </row>
    <row r="38" spans="1:10" ht="18.75" customHeight="1">
      <c r="A38" s="32" t="s">
        <v>422</v>
      </c>
      <c r="B38" s="33" t="s">
        <v>179</v>
      </c>
      <c r="C38" s="34">
        <v>44825</v>
      </c>
      <c r="D38" s="44" t="s">
        <v>181</v>
      </c>
      <c r="E38" s="36">
        <v>0</v>
      </c>
      <c r="F38" s="37">
        <v>97</v>
      </c>
      <c r="G38" s="37">
        <f t="shared" si="0"/>
        <v>97</v>
      </c>
      <c r="H38" s="40">
        <v>76</v>
      </c>
      <c r="I38" s="39">
        <f t="shared" si="2"/>
        <v>7372</v>
      </c>
      <c r="J38" s="31"/>
    </row>
    <row r="39" spans="1:10" ht="18.75" customHeight="1">
      <c r="A39" s="32" t="s">
        <v>424</v>
      </c>
      <c r="B39" s="33" t="s">
        <v>182</v>
      </c>
      <c r="C39" s="34">
        <v>45114</v>
      </c>
      <c r="D39" s="44" t="s">
        <v>183</v>
      </c>
      <c r="E39" s="36">
        <v>14</v>
      </c>
      <c r="F39" s="37">
        <v>354</v>
      </c>
      <c r="G39" s="37">
        <f t="shared" si="0"/>
        <v>368</v>
      </c>
      <c r="H39" s="40">
        <v>52</v>
      </c>
      <c r="I39" s="39">
        <f t="shared" si="2"/>
        <v>19136</v>
      </c>
      <c r="J39" s="41"/>
    </row>
    <row r="40" spans="1:10" ht="18.75" customHeight="1">
      <c r="A40" s="32" t="s">
        <v>422</v>
      </c>
      <c r="B40" s="33" t="s">
        <v>184</v>
      </c>
      <c r="C40" s="34">
        <v>44825</v>
      </c>
      <c r="D40" s="42" t="s">
        <v>185</v>
      </c>
      <c r="E40" s="36">
        <v>0</v>
      </c>
      <c r="F40" s="37">
        <v>25</v>
      </c>
      <c r="G40" s="37">
        <f t="shared" si="0"/>
        <v>25</v>
      </c>
      <c r="H40" s="40">
        <v>22.88</v>
      </c>
      <c r="I40" s="39">
        <f t="shared" si="2"/>
        <v>572</v>
      </c>
      <c r="J40" s="41"/>
    </row>
    <row r="41" spans="1:10" ht="18.75" customHeight="1">
      <c r="A41" s="32" t="s">
        <v>422</v>
      </c>
      <c r="B41" s="33" t="s">
        <v>186</v>
      </c>
      <c r="C41" s="34">
        <v>43411</v>
      </c>
      <c r="D41" s="42" t="s">
        <v>187</v>
      </c>
      <c r="E41" s="36">
        <v>0</v>
      </c>
      <c r="F41" s="37">
        <v>0</v>
      </c>
      <c r="G41" s="37">
        <f t="shared" ref="G41:G72" si="3">E41+F41</f>
        <v>0</v>
      </c>
      <c r="H41" s="40">
        <v>7</v>
      </c>
      <c r="I41" s="39">
        <f t="shared" si="2"/>
        <v>0</v>
      </c>
      <c r="J41" s="41"/>
    </row>
    <row r="42" spans="1:10" ht="18.75" customHeight="1">
      <c r="A42" s="32" t="s">
        <v>422</v>
      </c>
      <c r="B42" s="33" t="s">
        <v>184</v>
      </c>
      <c r="C42" s="34">
        <v>44825</v>
      </c>
      <c r="D42" s="42" t="s">
        <v>188</v>
      </c>
      <c r="E42" s="36">
        <v>0</v>
      </c>
      <c r="F42" s="37">
        <v>292</v>
      </c>
      <c r="G42" s="37">
        <f t="shared" si="3"/>
        <v>292</v>
      </c>
      <c r="H42" s="40">
        <v>12.71</v>
      </c>
      <c r="I42" s="39">
        <f t="shared" si="2"/>
        <v>3711.32</v>
      </c>
      <c r="J42" s="41"/>
    </row>
    <row r="43" spans="1:10" ht="18.75" customHeight="1">
      <c r="A43" s="32" t="s">
        <v>425</v>
      </c>
      <c r="B43" s="33" t="s">
        <v>189</v>
      </c>
      <c r="C43" s="34">
        <v>45110</v>
      </c>
      <c r="D43" s="42" t="s">
        <v>190</v>
      </c>
      <c r="E43" s="36">
        <v>64</v>
      </c>
      <c r="F43" s="37">
        <v>0</v>
      </c>
      <c r="G43" s="37">
        <f t="shared" si="3"/>
        <v>64</v>
      </c>
      <c r="H43" s="40">
        <v>158.9</v>
      </c>
      <c r="I43" s="39">
        <f t="shared" si="2"/>
        <v>10169.6</v>
      </c>
      <c r="J43" s="41"/>
    </row>
    <row r="44" spans="1:10" ht="18.75" customHeight="1">
      <c r="A44" s="32" t="s">
        <v>425</v>
      </c>
      <c r="B44" s="33" t="s">
        <v>189</v>
      </c>
      <c r="C44" s="34">
        <v>45112</v>
      </c>
      <c r="D44" s="45" t="s">
        <v>191</v>
      </c>
      <c r="E44" s="36">
        <v>150</v>
      </c>
      <c r="F44" s="37">
        <v>0</v>
      </c>
      <c r="G44" s="37">
        <f t="shared" si="3"/>
        <v>150</v>
      </c>
      <c r="H44" s="40">
        <v>86.02</v>
      </c>
      <c r="I44" s="39">
        <f t="shared" si="2"/>
        <v>12903</v>
      </c>
      <c r="J44" s="41"/>
    </row>
    <row r="45" spans="1:10" ht="18.75" customHeight="1">
      <c r="A45" s="32" t="s">
        <v>425</v>
      </c>
      <c r="B45" s="33" t="s">
        <v>189</v>
      </c>
      <c r="C45" s="34">
        <v>45112</v>
      </c>
      <c r="D45" s="42" t="s">
        <v>192</v>
      </c>
      <c r="E45" s="36">
        <v>138</v>
      </c>
      <c r="F45" s="37">
        <v>0</v>
      </c>
      <c r="G45" s="37">
        <f t="shared" si="3"/>
        <v>138</v>
      </c>
      <c r="H45" s="40">
        <v>199.07</v>
      </c>
      <c r="I45" s="39">
        <f t="shared" si="2"/>
        <v>27471.66</v>
      </c>
      <c r="J45" s="41"/>
    </row>
    <row r="46" spans="1:10" ht="18.75" customHeight="1">
      <c r="A46" s="32" t="s">
        <v>427</v>
      </c>
      <c r="B46" s="33" t="s">
        <v>189</v>
      </c>
      <c r="C46" s="34" t="s">
        <v>193</v>
      </c>
      <c r="D46" s="45" t="s">
        <v>459</v>
      </c>
      <c r="E46" s="36">
        <v>50</v>
      </c>
      <c r="F46" s="37">
        <v>0</v>
      </c>
      <c r="G46" s="37">
        <f t="shared" si="3"/>
        <v>50</v>
      </c>
      <c r="H46" s="43">
        <v>342.2</v>
      </c>
      <c r="I46" s="39">
        <f>+G46*H46</f>
        <v>17110</v>
      </c>
      <c r="J46" s="41"/>
    </row>
    <row r="47" spans="1:10" ht="18.75" customHeight="1">
      <c r="A47" s="32" t="s">
        <v>422</v>
      </c>
      <c r="B47" s="33" t="s">
        <v>195</v>
      </c>
      <c r="C47" s="34">
        <v>44825</v>
      </c>
      <c r="D47" s="42" t="s">
        <v>196</v>
      </c>
      <c r="E47" s="36">
        <v>0</v>
      </c>
      <c r="F47" s="37">
        <v>60</v>
      </c>
      <c r="G47" s="37">
        <f t="shared" si="3"/>
        <v>60</v>
      </c>
      <c r="H47" s="40">
        <v>30</v>
      </c>
      <c r="I47" s="39">
        <f t="shared" ref="I47:I78" si="4">G47*H47</f>
        <v>1800</v>
      </c>
      <c r="J47" s="31"/>
    </row>
    <row r="48" spans="1:10" ht="18.75" customHeight="1">
      <c r="A48" s="32" t="s">
        <v>422</v>
      </c>
      <c r="B48" s="33" t="s">
        <v>195</v>
      </c>
      <c r="C48" s="34">
        <v>44825</v>
      </c>
      <c r="D48" s="44" t="s">
        <v>197</v>
      </c>
      <c r="E48" s="36">
        <v>0</v>
      </c>
      <c r="F48" s="37">
        <v>55</v>
      </c>
      <c r="G48" s="37">
        <f t="shared" si="3"/>
        <v>55</v>
      </c>
      <c r="H48" s="40">
        <v>8.6999999999999993</v>
      </c>
      <c r="I48" s="39">
        <f t="shared" si="4"/>
        <v>478.49999999999994</v>
      </c>
    </row>
    <row r="49" spans="1:10" ht="18.75" customHeight="1">
      <c r="A49" s="32" t="s">
        <v>426</v>
      </c>
      <c r="B49" s="33" t="s">
        <v>198</v>
      </c>
      <c r="C49" s="34">
        <v>45266</v>
      </c>
      <c r="D49" s="44" t="s">
        <v>199</v>
      </c>
      <c r="E49" s="36">
        <v>0</v>
      </c>
      <c r="F49" s="37">
        <v>20</v>
      </c>
      <c r="G49" s="37">
        <f t="shared" si="3"/>
        <v>20</v>
      </c>
      <c r="H49" s="43">
        <v>76.7</v>
      </c>
      <c r="I49" s="39">
        <f t="shared" si="4"/>
        <v>1534</v>
      </c>
    </row>
    <row r="50" spans="1:10" ht="18.75" customHeight="1">
      <c r="A50" s="32">
        <v>231101</v>
      </c>
      <c r="B50" s="33" t="s">
        <v>200</v>
      </c>
      <c r="C50" s="34">
        <v>45266</v>
      </c>
      <c r="D50" s="44" t="s">
        <v>201</v>
      </c>
      <c r="E50" s="36">
        <v>0</v>
      </c>
      <c r="F50" s="37">
        <v>0</v>
      </c>
      <c r="G50" s="37">
        <f t="shared" si="3"/>
        <v>0</v>
      </c>
      <c r="H50" s="43">
        <v>942.01</v>
      </c>
      <c r="I50" s="39">
        <f t="shared" si="4"/>
        <v>0</v>
      </c>
    </row>
    <row r="51" spans="1:10" ht="18.75" customHeight="1">
      <c r="A51" s="32" t="s">
        <v>427</v>
      </c>
      <c r="B51" s="33" t="s">
        <v>202</v>
      </c>
      <c r="C51" s="34">
        <v>45408</v>
      </c>
      <c r="D51" s="46" t="s">
        <v>203</v>
      </c>
      <c r="E51" s="47">
        <v>0</v>
      </c>
      <c r="F51" s="37">
        <v>0</v>
      </c>
      <c r="G51" s="37">
        <f t="shared" si="3"/>
        <v>0</v>
      </c>
      <c r="H51" s="43">
        <v>2232.0057999999999</v>
      </c>
      <c r="I51" s="39">
        <f t="shared" si="4"/>
        <v>0</v>
      </c>
      <c r="J51" s="41"/>
    </row>
    <row r="52" spans="1:10" ht="18.75" customHeight="1">
      <c r="A52" s="49" t="s">
        <v>427</v>
      </c>
      <c r="B52" s="33" t="s">
        <v>204</v>
      </c>
      <c r="C52" s="34">
        <v>44949</v>
      </c>
      <c r="D52" s="46" t="s">
        <v>205</v>
      </c>
      <c r="E52" s="47">
        <v>13</v>
      </c>
      <c r="F52" s="37">
        <v>0</v>
      </c>
      <c r="G52" s="37">
        <f t="shared" si="3"/>
        <v>13</v>
      </c>
      <c r="H52" s="40">
        <v>1900.42</v>
      </c>
      <c r="I52" s="39">
        <f t="shared" si="4"/>
        <v>24705.46</v>
      </c>
      <c r="J52" s="41"/>
    </row>
    <row r="53" spans="1:10" ht="18.75" customHeight="1">
      <c r="A53" s="32" t="s">
        <v>428</v>
      </c>
      <c r="B53" s="33" t="s">
        <v>206</v>
      </c>
      <c r="C53" s="34">
        <v>43099</v>
      </c>
      <c r="D53" s="44" t="s">
        <v>207</v>
      </c>
      <c r="E53" s="36">
        <v>0</v>
      </c>
      <c r="F53" s="37">
        <v>6</v>
      </c>
      <c r="G53" s="37">
        <f t="shared" si="3"/>
        <v>6</v>
      </c>
      <c r="H53" s="40">
        <v>110</v>
      </c>
      <c r="I53" s="39">
        <f t="shared" si="4"/>
        <v>660</v>
      </c>
      <c r="J53" s="41"/>
    </row>
    <row r="54" spans="1:10" ht="18.75" customHeight="1">
      <c r="A54" s="32" t="s">
        <v>428</v>
      </c>
      <c r="B54" s="33" t="s">
        <v>206</v>
      </c>
      <c r="C54" s="34">
        <v>43099</v>
      </c>
      <c r="D54" s="44" t="s">
        <v>208</v>
      </c>
      <c r="E54" s="36">
        <v>0</v>
      </c>
      <c r="F54" s="37">
        <v>278</v>
      </c>
      <c r="G54" s="37">
        <f t="shared" si="3"/>
        <v>278</v>
      </c>
      <c r="H54" s="40">
        <v>126</v>
      </c>
      <c r="I54" s="39">
        <f t="shared" si="4"/>
        <v>35028</v>
      </c>
      <c r="J54" s="41"/>
    </row>
    <row r="55" spans="1:10" ht="18.75" customHeight="1">
      <c r="A55" s="32" t="s">
        <v>427</v>
      </c>
      <c r="B55" s="33" t="s">
        <v>204</v>
      </c>
      <c r="C55" s="34">
        <v>45469</v>
      </c>
      <c r="D55" s="50" t="s">
        <v>209</v>
      </c>
      <c r="E55" s="47">
        <v>0</v>
      </c>
      <c r="F55" s="37">
        <v>0</v>
      </c>
      <c r="G55" s="37">
        <f t="shared" si="3"/>
        <v>0</v>
      </c>
      <c r="H55" s="40">
        <v>56.805199999999999</v>
      </c>
      <c r="I55" s="39">
        <f t="shared" si="4"/>
        <v>0</v>
      </c>
      <c r="J55" s="41"/>
    </row>
    <row r="56" spans="1:10" ht="18.75" customHeight="1">
      <c r="A56" s="49" t="s">
        <v>427</v>
      </c>
      <c r="B56" s="33" t="s">
        <v>204</v>
      </c>
      <c r="C56" s="34">
        <v>43605</v>
      </c>
      <c r="D56" s="50" t="s">
        <v>210</v>
      </c>
      <c r="E56" s="47">
        <v>198</v>
      </c>
      <c r="F56" s="37">
        <v>0</v>
      </c>
      <c r="G56" s="37">
        <f t="shared" si="3"/>
        <v>198</v>
      </c>
      <c r="H56" s="40">
        <v>19.489999999999998</v>
      </c>
      <c r="I56" s="39">
        <f t="shared" si="4"/>
        <v>3859.0199999999995</v>
      </c>
      <c r="J56" s="41"/>
    </row>
    <row r="57" spans="1:10" ht="18.75" customHeight="1">
      <c r="A57" s="49" t="s">
        <v>427</v>
      </c>
      <c r="B57" s="33" t="s">
        <v>211</v>
      </c>
      <c r="C57" s="34">
        <v>45469</v>
      </c>
      <c r="D57" s="50" t="s">
        <v>210</v>
      </c>
      <c r="E57" s="47">
        <v>0</v>
      </c>
      <c r="F57" s="37">
        <v>0</v>
      </c>
      <c r="G57" s="37">
        <f t="shared" si="3"/>
        <v>0</v>
      </c>
      <c r="H57" s="40">
        <v>64.003190000000004</v>
      </c>
      <c r="I57" s="39">
        <f t="shared" si="4"/>
        <v>0</v>
      </c>
      <c r="J57" s="41"/>
    </row>
    <row r="58" spans="1:10" ht="18.75" customHeight="1">
      <c r="A58" s="49" t="s">
        <v>427</v>
      </c>
      <c r="B58" s="33" t="s">
        <v>211</v>
      </c>
      <c r="C58" s="34">
        <v>45469</v>
      </c>
      <c r="D58" s="50" t="s">
        <v>212</v>
      </c>
      <c r="E58" s="47">
        <v>0</v>
      </c>
      <c r="F58" s="48">
        <v>150</v>
      </c>
      <c r="G58" s="37">
        <f t="shared" si="3"/>
        <v>150</v>
      </c>
      <c r="H58" s="40">
        <v>18.998000000000001</v>
      </c>
      <c r="I58" s="39">
        <f t="shared" si="4"/>
        <v>2849.7000000000003</v>
      </c>
      <c r="J58" s="41"/>
    </row>
    <row r="59" spans="1:10" ht="18.75" customHeight="1">
      <c r="A59" s="32" t="s">
        <v>427</v>
      </c>
      <c r="B59" s="33" t="s">
        <v>213</v>
      </c>
      <c r="C59" s="34">
        <v>45469</v>
      </c>
      <c r="D59" s="44" t="s">
        <v>214</v>
      </c>
      <c r="E59" s="36">
        <v>0</v>
      </c>
      <c r="F59" s="37">
        <v>2</v>
      </c>
      <c r="G59" s="37">
        <f t="shared" si="3"/>
        <v>2</v>
      </c>
      <c r="H59" s="40">
        <v>360.84</v>
      </c>
      <c r="I59" s="39">
        <f t="shared" si="4"/>
        <v>721.68</v>
      </c>
      <c r="J59" s="41"/>
    </row>
    <row r="60" spans="1:10" ht="18.75" customHeight="1">
      <c r="A60" s="32" t="s">
        <v>427</v>
      </c>
      <c r="B60" s="33" t="s">
        <v>215</v>
      </c>
      <c r="C60" s="34">
        <v>44278</v>
      </c>
      <c r="D60" s="44" t="s">
        <v>216</v>
      </c>
      <c r="E60" s="36">
        <v>24</v>
      </c>
      <c r="F60" s="37">
        <v>0</v>
      </c>
      <c r="G60" s="37">
        <f t="shared" si="3"/>
        <v>24</v>
      </c>
      <c r="H60" s="40">
        <v>296.00290000000001</v>
      </c>
      <c r="I60" s="39">
        <f t="shared" si="4"/>
        <v>7104.0696000000007</v>
      </c>
      <c r="J60" s="41"/>
    </row>
    <row r="61" spans="1:10" ht="18.75" customHeight="1">
      <c r="A61" s="32" t="s">
        <v>427</v>
      </c>
      <c r="B61" s="33" t="s">
        <v>217</v>
      </c>
      <c r="C61" s="34">
        <v>44949</v>
      </c>
      <c r="D61" s="45" t="s">
        <v>218</v>
      </c>
      <c r="E61" s="36">
        <v>24</v>
      </c>
      <c r="F61" s="37">
        <v>0</v>
      </c>
      <c r="G61" s="37">
        <f t="shared" si="3"/>
        <v>24</v>
      </c>
      <c r="H61" s="40">
        <v>89.76</v>
      </c>
      <c r="I61" s="39">
        <f t="shared" si="4"/>
        <v>2154.2400000000002</v>
      </c>
      <c r="J61" s="41"/>
    </row>
    <row r="62" spans="1:10" ht="18.75" customHeight="1">
      <c r="A62" s="32" t="s">
        <v>422</v>
      </c>
      <c r="B62" s="33" t="s">
        <v>219</v>
      </c>
      <c r="C62" s="34">
        <v>44825</v>
      </c>
      <c r="D62" s="44" t="s">
        <v>220</v>
      </c>
      <c r="E62" s="36">
        <v>0</v>
      </c>
      <c r="F62" s="37">
        <v>128</v>
      </c>
      <c r="G62" s="37">
        <f t="shared" si="3"/>
        <v>128</v>
      </c>
      <c r="H62" s="40">
        <v>12.71</v>
      </c>
      <c r="I62" s="39">
        <f t="shared" si="4"/>
        <v>1626.88</v>
      </c>
      <c r="J62" s="41"/>
    </row>
    <row r="63" spans="1:10" ht="18.75" customHeight="1">
      <c r="A63" s="32" t="s">
        <v>424</v>
      </c>
      <c r="B63" s="33" t="s">
        <v>221</v>
      </c>
      <c r="C63" s="34">
        <v>45127</v>
      </c>
      <c r="D63" s="44" t="s">
        <v>222</v>
      </c>
      <c r="E63" s="36">
        <v>0</v>
      </c>
      <c r="F63" s="37">
        <v>336</v>
      </c>
      <c r="G63" s="37">
        <f t="shared" si="3"/>
        <v>336</v>
      </c>
      <c r="H63" s="40">
        <v>70.59</v>
      </c>
      <c r="I63" s="39">
        <f t="shared" si="4"/>
        <v>23718.240000000002</v>
      </c>
      <c r="J63" s="41"/>
    </row>
    <row r="64" spans="1:10" ht="18.75" customHeight="1">
      <c r="A64" s="32" t="s">
        <v>428</v>
      </c>
      <c r="B64" s="33" t="s">
        <v>224</v>
      </c>
      <c r="C64" s="34">
        <v>44897</v>
      </c>
      <c r="D64" s="45" t="s">
        <v>225</v>
      </c>
      <c r="E64" s="36">
        <v>0</v>
      </c>
      <c r="F64" s="37">
        <v>0</v>
      </c>
      <c r="G64" s="37">
        <f t="shared" si="3"/>
        <v>0</v>
      </c>
      <c r="H64" s="40">
        <v>1132.8</v>
      </c>
      <c r="I64" s="39">
        <f t="shared" si="4"/>
        <v>0</v>
      </c>
      <c r="J64" s="41"/>
    </row>
    <row r="65" spans="1:10" ht="18.75" customHeight="1">
      <c r="A65" s="32" t="s">
        <v>424</v>
      </c>
      <c r="B65" s="33" t="s">
        <v>226</v>
      </c>
      <c r="C65" s="34">
        <v>44567</v>
      </c>
      <c r="D65" s="44" t="s">
        <v>227</v>
      </c>
      <c r="E65" s="36">
        <v>9</v>
      </c>
      <c r="F65" s="37">
        <v>0</v>
      </c>
      <c r="G65" s="37">
        <f t="shared" si="3"/>
        <v>9</v>
      </c>
      <c r="H65" s="40">
        <v>250</v>
      </c>
      <c r="I65" s="39">
        <f t="shared" si="4"/>
        <v>2250</v>
      </c>
      <c r="J65" s="41"/>
    </row>
    <row r="66" spans="1:10" ht="18.75" customHeight="1">
      <c r="A66" s="32" t="s">
        <v>437</v>
      </c>
      <c r="B66" s="33" t="s">
        <v>228</v>
      </c>
      <c r="C66" s="34">
        <v>45455</v>
      </c>
      <c r="D66" s="46" t="s">
        <v>229</v>
      </c>
      <c r="E66" s="51">
        <v>0</v>
      </c>
      <c r="F66" s="37">
        <v>0</v>
      </c>
      <c r="G66" s="37">
        <f t="shared" si="3"/>
        <v>0</v>
      </c>
      <c r="H66" s="40">
        <v>1779.8884</v>
      </c>
      <c r="I66" s="39">
        <f t="shared" si="4"/>
        <v>0</v>
      </c>
      <c r="J66" s="41"/>
    </row>
    <row r="67" spans="1:10" ht="18.75" customHeight="1">
      <c r="A67" s="32" t="s">
        <v>424</v>
      </c>
      <c r="B67" s="33" t="s">
        <v>230</v>
      </c>
      <c r="C67" s="34">
        <v>43878</v>
      </c>
      <c r="D67" s="44" t="s">
        <v>232</v>
      </c>
      <c r="E67" s="36">
        <v>9</v>
      </c>
      <c r="F67" s="37">
        <v>0</v>
      </c>
      <c r="G67" s="37">
        <f t="shared" si="3"/>
        <v>9</v>
      </c>
      <c r="H67" s="40">
        <v>126.62</v>
      </c>
      <c r="I67" s="39">
        <f t="shared" si="4"/>
        <v>1139.58</v>
      </c>
      <c r="J67" s="41"/>
    </row>
    <row r="68" spans="1:10" ht="18.75" customHeight="1">
      <c r="A68" s="32" t="s">
        <v>424</v>
      </c>
      <c r="B68" s="33" t="s">
        <v>230</v>
      </c>
      <c r="C68" s="34">
        <v>45127</v>
      </c>
      <c r="D68" s="44" t="s">
        <v>233</v>
      </c>
      <c r="E68" s="36">
        <v>0</v>
      </c>
      <c r="F68" s="37">
        <v>40</v>
      </c>
      <c r="G68" s="37">
        <f t="shared" si="3"/>
        <v>40</v>
      </c>
      <c r="H68" s="40">
        <v>114.9</v>
      </c>
      <c r="I68" s="39">
        <f t="shared" si="4"/>
        <v>4596</v>
      </c>
      <c r="J68" s="41"/>
    </row>
    <row r="69" spans="1:10" ht="18.75" customHeight="1">
      <c r="A69" s="32" t="s">
        <v>424</v>
      </c>
      <c r="B69" s="33" t="s">
        <v>234</v>
      </c>
      <c r="C69" s="34">
        <v>45127</v>
      </c>
      <c r="D69" s="44" t="s">
        <v>235</v>
      </c>
      <c r="E69" s="36">
        <v>0</v>
      </c>
      <c r="F69" s="37">
        <v>10</v>
      </c>
      <c r="G69" s="37">
        <f t="shared" si="3"/>
        <v>10</v>
      </c>
      <c r="H69" s="40">
        <v>65</v>
      </c>
      <c r="I69" s="39">
        <f t="shared" si="4"/>
        <v>650</v>
      </c>
      <c r="J69" s="41"/>
    </row>
    <row r="70" spans="1:10" ht="18.75" customHeight="1">
      <c r="A70" s="32" t="s">
        <v>424</v>
      </c>
      <c r="B70" s="33" t="s">
        <v>236</v>
      </c>
      <c r="C70" s="34">
        <v>43721</v>
      </c>
      <c r="D70" s="44" t="s">
        <v>237</v>
      </c>
      <c r="E70" s="36">
        <v>0</v>
      </c>
      <c r="F70" s="37">
        <v>0</v>
      </c>
      <c r="G70" s="37">
        <f t="shared" si="3"/>
        <v>0</v>
      </c>
      <c r="H70" s="40">
        <v>675</v>
      </c>
      <c r="I70" s="39">
        <f t="shared" si="4"/>
        <v>0</v>
      </c>
      <c r="J70" s="41"/>
    </row>
    <row r="71" spans="1:10" ht="18.75" customHeight="1">
      <c r="A71" s="32" t="s">
        <v>438</v>
      </c>
      <c r="B71" s="33" t="s">
        <v>238</v>
      </c>
      <c r="C71" s="34">
        <v>44825</v>
      </c>
      <c r="D71" s="42" t="s">
        <v>239</v>
      </c>
      <c r="E71" s="36">
        <v>0</v>
      </c>
      <c r="F71" s="37">
        <v>36</v>
      </c>
      <c r="G71" s="37">
        <f t="shared" si="3"/>
        <v>36</v>
      </c>
      <c r="H71" s="40">
        <v>90</v>
      </c>
      <c r="I71" s="39">
        <f t="shared" si="4"/>
        <v>3240</v>
      </c>
      <c r="J71" s="41"/>
    </row>
    <row r="72" spans="1:10" ht="18.75" customHeight="1">
      <c r="A72" s="32" t="s">
        <v>427</v>
      </c>
      <c r="B72" s="33" t="s">
        <v>240</v>
      </c>
      <c r="C72" s="34">
        <v>45469</v>
      </c>
      <c r="D72" s="42" t="s">
        <v>241</v>
      </c>
      <c r="E72" s="36">
        <v>0</v>
      </c>
      <c r="F72" s="37">
        <v>6</v>
      </c>
      <c r="G72" s="37">
        <f t="shared" si="3"/>
        <v>6</v>
      </c>
      <c r="H72" s="40">
        <v>312</v>
      </c>
      <c r="I72" s="39">
        <f t="shared" si="4"/>
        <v>1872</v>
      </c>
      <c r="J72" s="41"/>
    </row>
    <row r="73" spans="1:10" ht="18.75" customHeight="1">
      <c r="A73" s="32" t="s">
        <v>438</v>
      </c>
      <c r="B73" s="33" t="s">
        <v>238</v>
      </c>
      <c r="C73" s="34">
        <v>44825</v>
      </c>
      <c r="D73" s="42" t="s">
        <v>242</v>
      </c>
      <c r="E73" s="36">
        <v>0</v>
      </c>
      <c r="F73" s="37">
        <v>35</v>
      </c>
      <c r="G73" s="37">
        <f t="shared" ref="G73:G78" si="5">E73+F73</f>
        <v>35</v>
      </c>
      <c r="H73" s="40">
        <v>25.42</v>
      </c>
      <c r="I73" s="39">
        <f t="shared" si="4"/>
        <v>889.7</v>
      </c>
      <c r="J73" s="41"/>
    </row>
    <row r="74" spans="1:10" ht="18.75" customHeight="1">
      <c r="A74" s="32" t="s">
        <v>424</v>
      </c>
      <c r="B74" s="33" t="s">
        <v>245</v>
      </c>
      <c r="C74" s="34">
        <v>44406</v>
      </c>
      <c r="D74" s="42" t="s">
        <v>246</v>
      </c>
      <c r="E74" s="36">
        <v>42</v>
      </c>
      <c r="F74" s="37">
        <v>0</v>
      </c>
      <c r="G74" s="37">
        <f t="shared" si="5"/>
        <v>42</v>
      </c>
      <c r="H74" s="40">
        <v>188</v>
      </c>
      <c r="I74" s="39">
        <f t="shared" si="4"/>
        <v>7896</v>
      </c>
      <c r="J74" s="41"/>
    </row>
    <row r="75" spans="1:10" ht="18.75" customHeight="1">
      <c r="A75" s="32" t="s">
        <v>424</v>
      </c>
      <c r="B75" s="33" t="s">
        <v>247</v>
      </c>
      <c r="C75" s="34">
        <v>44833</v>
      </c>
      <c r="D75" s="42" t="s">
        <v>248</v>
      </c>
      <c r="E75" s="36">
        <v>0</v>
      </c>
      <c r="F75" s="37">
        <v>24</v>
      </c>
      <c r="G75" s="37">
        <f t="shared" si="5"/>
        <v>24</v>
      </c>
      <c r="H75" s="40">
        <v>60</v>
      </c>
      <c r="I75" s="39">
        <f t="shared" si="4"/>
        <v>1440</v>
      </c>
      <c r="J75" s="31"/>
    </row>
    <row r="76" spans="1:10" ht="18.75" customHeight="1">
      <c r="A76" s="32" t="s">
        <v>424</v>
      </c>
      <c r="B76" s="33" t="s">
        <v>249</v>
      </c>
      <c r="C76" s="34">
        <v>45077</v>
      </c>
      <c r="D76" s="42" t="s">
        <v>250</v>
      </c>
      <c r="E76" s="36">
        <v>7400</v>
      </c>
      <c r="F76" s="37">
        <v>60000</v>
      </c>
      <c r="G76" s="37">
        <f t="shared" si="5"/>
        <v>67400</v>
      </c>
      <c r="H76" s="40">
        <v>2.65</v>
      </c>
      <c r="I76" s="39">
        <f t="shared" si="4"/>
        <v>178610</v>
      </c>
      <c r="J76" s="41"/>
    </row>
    <row r="77" spans="1:10" ht="18.75" customHeight="1">
      <c r="A77" s="32" t="s">
        <v>424</v>
      </c>
      <c r="B77" s="33" t="s">
        <v>251</v>
      </c>
      <c r="C77" s="34">
        <v>45114</v>
      </c>
      <c r="D77" s="42" t="s">
        <v>252</v>
      </c>
      <c r="E77" s="36">
        <v>2380</v>
      </c>
      <c r="F77" s="37">
        <v>20400</v>
      </c>
      <c r="G77" s="37">
        <f t="shared" si="5"/>
        <v>22780</v>
      </c>
      <c r="H77" s="40">
        <v>4</v>
      </c>
      <c r="I77" s="39">
        <f t="shared" si="4"/>
        <v>91120</v>
      </c>
      <c r="J77" s="41"/>
    </row>
    <row r="78" spans="1:10" ht="18.75" customHeight="1">
      <c r="A78" s="49">
        <v>231101</v>
      </c>
      <c r="B78" s="33" t="s">
        <v>253</v>
      </c>
      <c r="C78" s="34">
        <v>45030</v>
      </c>
      <c r="D78" s="46" t="s">
        <v>254</v>
      </c>
      <c r="E78" s="47">
        <v>35</v>
      </c>
      <c r="F78" s="37">
        <v>0</v>
      </c>
      <c r="G78" s="37">
        <f t="shared" si="5"/>
        <v>35</v>
      </c>
      <c r="H78" s="40">
        <v>1112.74</v>
      </c>
      <c r="I78" s="39">
        <f t="shared" si="4"/>
        <v>38945.9</v>
      </c>
      <c r="J78" s="41"/>
    </row>
    <row r="79" spans="1:10" ht="18.75" customHeight="1">
      <c r="A79" s="32" t="s">
        <v>467</v>
      </c>
      <c r="B79" s="33" t="s">
        <v>255</v>
      </c>
      <c r="C79" s="34">
        <v>45455</v>
      </c>
      <c r="D79" s="45" t="s">
        <v>256</v>
      </c>
      <c r="E79" s="36">
        <v>60</v>
      </c>
      <c r="F79" s="37">
        <v>0</v>
      </c>
      <c r="G79" s="37">
        <f t="shared" ref="G79:G80" si="6">E79+F79</f>
        <v>60</v>
      </c>
      <c r="H79" s="43">
        <v>462.56</v>
      </c>
      <c r="I79" s="39">
        <f>+G79*H79</f>
        <v>27753.599999999999</v>
      </c>
      <c r="J79" s="41"/>
    </row>
    <row r="80" spans="1:10" ht="18.75" customHeight="1">
      <c r="A80" s="32">
        <v>231101</v>
      </c>
      <c r="B80" s="33" t="s">
        <v>253</v>
      </c>
      <c r="C80" s="34">
        <v>45455</v>
      </c>
      <c r="D80" s="46" t="s">
        <v>257</v>
      </c>
      <c r="E80" s="47">
        <v>24</v>
      </c>
      <c r="F80" s="37">
        <v>0</v>
      </c>
      <c r="G80" s="37">
        <f t="shared" si="6"/>
        <v>24</v>
      </c>
      <c r="H80" s="40">
        <v>187.62</v>
      </c>
      <c r="I80" s="39">
        <f t="shared" ref="I80:I127" si="7">G80*H80</f>
        <v>4502.88</v>
      </c>
      <c r="J80" s="41"/>
    </row>
    <row r="81" spans="1:10" ht="18.75" customHeight="1">
      <c r="A81" s="32">
        <v>231101</v>
      </c>
      <c r="B81" s="33" t="s">
        <v>255</v>
      </c>
      <c r="C81" s="34">
        <v>45455</v>
      </c>
      <c r="D81" s="46" t="s">
        <v>258</v>
      </c>
      <c r="E81" s="47">
        <v>0</v>
      </c>
      <c r="F81" s="37">
        <v>0</v>
      </c>
      <c r="G81" s="37">
        <f t="shared" ref="G81:G127" si="8">E81+F81</f>
        <v>0</v>
      </c>
      <c r="H81" s="40">
        <v>465.80500000000001</v>
      </c>
      <c r="I81" s="39">
        <f t="shared" si="7"/>
        <v>0</v>
      </c>
      <c r="J81" s="41"/>
    </row>
    <row r="82" spans="1:10" ht="18.75" customHeight="1">
      <c r="A82" s="49">
        <v>231101</v>
      </c>
      <c r="B82" s="33" t="s">
        <v>253</v>
      </c>
      <c r="C82" s="34">
        <v>45030</v>
      </c>
      <c r="D82" s="46" t="s">
        <v>259</v>
      </c>
      <c r="E82" s="47">
        <v>56</v>
      </c>
      <c r="F82" s="37">
        <v>0</v>
      </c>
      <c r="G82" s="37">
        <f t="shared" si="8"/>
        <v>56</v>
      </c>
      <c r="H82" s="40">
        <v>292.64</v>
      </c>
      <c r="I82" s="39">
        <f t="shared" si="7"/>
        <v>16387.84</v>
      </c>
      <c r="J82" s="41"/>
    </row>
    <row r="83" spans="1:10" ht="18.75" customHeight="1">
      <c r="A83" s="32" t="s">
        <v>424</v>
      </c>
      <c r="B83" s="33" t="s">
        <v>260</v>
      </c>
      <c r="C83" s="34">
        <v>44945</v>
      </c>
      <c r="D83" s="44" t="s">
        <v>261</v>
      </c>
      <c r="E83" s="36">
        <v>0</v>
      </c>
      <c r="F83" s="37">
        <v>9</v>
      </c>
      <c r="G83" s="37">
        <f t="shared" si="8"/>
        <v>9</v>
      </c>
      <c r="H83" s="40">
        <v>395</v>
      </c>
      <c r="I83" s="39">
        <f t="shared" si="7"/>
        <v>3555</v>
      </c>
      <c r="J83" s="41"/>
    </row>
    <row r="84" spans="1:10" ht="18.75" customHeight="1">
      <c r="A84" s="32" t="s">
        <v>428</v>
      </c>
      <c r="B84" s="33" t="s">
        <v>262</v>
      </c>
      <c r="C84" s="34">
        <v>43100</v>
      </c>
      <c r="D84" s="44" t="s">
        <v>263</v>
      </c>
      <c r="E84" s="36">
        <v>5</v>
      </c>
      <c r="F84" s="37">
        <v>0</v>
      </c>
      <c r="G84" s="37">
        <f t="shared" si="8"/>
        <v>5</v>
      </c>
      <c r="H84" s="40">
        <v>153.4</v>
      </c>
      <c r="I84" s="39">
        <f t="shared" si="7"/>
        <v>767</v>
      </c>
      <c r="J84" s="41"/>
    </row>
    <row r="85" spans="1:10" ht="18.75" customHeight="1">
      <c r="A85" s="32" t="s">
        <v>422</v>
      </c>
      <c r="B85" s="33" t="s">
        <v>264</v>
      </c>
      <c r="C85" s="34">
        <v>44839</v>
      </c>
      <c r="D85" s="44" t="s">
        <v>265</v>
      </c>
      <c r="E85" s="36">
        <v>0</v>
      </c>
      <c r="F85" s="52">
        <v>2</v>
      </c>
      <c r="G85" s="37">
        <f t="shared" si="8"/>
        <v>2</v>
      </c>
      <c r="H85" s="40">
        <v>2336.4</v>
      </c>
      <c r="I85" s="39">
        <f t="shared" si="7"/>
        <v>4672.8</v>
      </c>
      <c r="J85" s="41"/>
    </row>
    <row r="86" spans="1:10" ht="18.75" customHeight="1">
      <c r="A86" s="32" t="s">
        <v>422</v>
      </c>
      <c r="B86" s="33" t="s">
        <v>266</v>
      </c>
      <c r="C86" s="34">
        <v>45455</v>
      </c>
      <c r="D86" s="53" t="s">
        <v>267</v>
      </c>
      <c r="E86" s="47">
        <v>15</v>
      </c>
      <c r="F86" s="37">
        <v>0</v>
      </c>
      <c r="G86" s="37">
        <f t="shared" si="8"/>
        <v>15</v>
      </c>
      <c r="H86" s="40">
        <v>885</v>
      </c>
      <c r="I86" s="39">
        <f t="shared" si="7"/>
        <v>13275</v>
      </c>
      <c r="J86" s="41"/>
    </row>
    <row r="87" spans="1:10" ht="18.75" customHeight="1">
      <c r="A87" s="32" t="s">
        <v>424</v>
      </c>
      <c r="B87" s="33" t="s">
        <v>268</v>
      </c>
      <c r="C87" s="34">
        <v>43099</v>
      </c>
      <c r="D87" s="42" t="s">
        <v>269</v>
      </c>
      <c r="E87" s="36">
        <v>34</v>
      </c>
      <c r="F87" s="37">
        <v>0</v>
      </c>
      <c r="G87" s="37">
        <f t="shared" si="8"/>
        <v>34</v>
      </c>
      <c r="H87" s="40">
        <v>198</v>
      </c>
      <c r="I87" s="39">
        <f t="shared" si="7"/>
        <v>6732</v>
      </c>
      <c r="J87" s="41"/>
    </row>
    <row r="88" spans="1:10" ht="18.75" customHeight="1">
      <c r="A88" s="32" t="s">
        <v>428</v>
      </c>
      <c r="B88" s="33" t="s">
        <v>268</v>
      </c>
      <c r="C88" s="34">
        <v>45455</v>
      </c>
      <c r="D88" s="42" t="s">
        <v>270</v>
      </c>
      <c r="E88" s="36">
        <v>75</v>
      </c>
      <c r="F88" s="37">
        <v>0</v>
      </c>
      <c r="G88" s="37">
        <f t="shared" si="8"/>
        <v>75</v>
      </c>
      <c r="H88" s="40">
        <v>69.62</v>
      </c>
      <c r="I88" s="39">
        <f t="shared" si="7"/>
        <v>5221.5</v>
      </c>
      <c r="J88" s="41"/>
    </row>
    <row r="89" spans="1:10" ht="18.75" customHeight="1">
      <c r="A89" s="32" t="s">
        <v>428</v>
      </c>
      <c r="B89" s="33" t="s">
        <v>268</v>
      </c>
      <c r="C89" s="34">
        <v>45120</v>
      </c>
      <c r="D89" s="46" t="s">
        <v>270</v>
      </c>
      <c r="E89" s="47">
        <v>168</v>
      </c>
      <c r="F89" s="48">
        <v>232</v>
      </c>
      <c r="G89" s="37">
        <f t="shared" si="8"/>
        <v>400</v>
      </c>
      <c r="H89" s="40">
        <v>50</v>
      </c>
      <c r="I89" s="39">
        <f t="shared" si="7"/>
        <v>20000</v>
      </c>
      <c r="J89" s="41"/>
    </row>
    <row r="90" spans="1:10" ht="18.75" customHeight="1">
      <c r="A90" s="32" t="s">
        <v>424</v>
      </c>
      <c r="B90" s="33" t="s">
        <v>271</v>
      </c>
      <c r="C90" s="34">
        <v>45120</v>
      </c>
      <c r="D90" s="42" t="s">
        <v>272</v>
      </c>
      <c r="E90" s="36">
        <v>91</v>
      </c>
      <c r="F90" s="37">
        <v>334</v>
      </c>
      <c r="G90" s="37">
        <f t="shared" si="8"/>
        <v>425</v>
      </c>
      <c r="H90" s="40">
        <v>90</v>
      </c>
      <c r="I90" s="39">
        <f t="shared" si="7"/>
        <v>38250</v>
      </c>
      <c r="J90" s="41"/>
    </row>
    <row r="91" spans="1:10" ht="18.75" customHeight="1">
      <c r="A91" s="32" t="s">
        <v>428</v>
      </c>
      <c r="B91" s="33" t="s">
        <v>271</v>
      </c>
      <c r="C91" s="34">
        <v>45127</v>
      </c>
      <c r="D91" s="42" t="s">
        <v>273</v>
      </c>
      <c r="E91" s="36">
        <v>14</v>
      </c>
      <c r="F91" s="37">
        <v>283</v>
      </c>
      <c r="G91" s="37">
        <f t="shared" si="8"/>
        <v>297</v>
      </c>
      <c r="H91" s="40">
        <v>83.9</v>
      </c>
      <c r="I91" s="39">
        <f t="shared" si="7"/>
        <v>24918.300000000003</v>
      </c>
    </row>
    <row r="92" spans="1:10" ht="18.75" customHeight="1">
      <c r="A92" s="32" t="s">
        <v>427</v>
      </c>
      <c r="B92" s="33" t="s">
        <v>274</v>
      </c>
      <c r="C92" s="34">
        <v>43099</v>
      </c>
      <c r="D92" s="44" t="s">
        <v>275</v>
      </c>
      <c r="E92" s="36">
        <v>0</v>
      </c>
      <c r="F92" s="37">
        <v>69</v>
      </c>
      <c r="G92" s="37">
        <f t="shared" si="8"/>
        <v>69</v>
      </c>
      <c r="H92" s="40">
        <v>67</v>
      </c>
      <c r="I92" s="39">
        <f t="shared" si="7"/>
        <v>4623</v>
      </c>
      <c r="J92" s="41"/>
    </row>
    <row r="93" spans="1:10" ht="18.75" customHeight="1">
      <c r="A93" s="32" t="s">
        <v>425</v>
      </c>
      <c r="B93" s="33" t="s">
        <v>274</v>
      </c>
      <c r="C93" s="34">
        <v>45110</v>
      </c>
      <c r="D93" s="54" t="s">
        <v>276</v>
      </c>
      <c r="E93" s="47">
        <v>19</v>
      </c>
      <c r="F93" s="37">
        <v>0</v>
      </c>
      <c r="G93" s="37">
        <f t="shared" si="8"/>
        <v>19</v>
      </c>
      <c r="H93" s="40">
        <v>525.1</v>
      </c>
      <c r="I93" s="39">
        <f t="shared" si="7"/>
        <v>9976.9</v>
      </c>
      <c r="J93" s="41"/>
    </row>
    <row r="94" spans="1:10" ht="18.75" customHeight="1">
      <c r="A94" s="32" t="s">
        <v>467</v>
      </c>
      <c r="B94" s="33" t="s">
        <v>277</v>
      </c>
      <c r="C94" s="34">
        <v>45258</v>
      </c>
      <c r="D94" s="54" t="s">
        <v>278</v>
      </c>
      <c r="E94" s="47">
        <v>0</v>
      </c>
      <c r="F94" s="37">
        <v>0</v>
      </c>
      <c r="G94" s="37">
        <f t="shared" si="8"/>
        <v>0</v>
      </c>
      <c r="H94" s="43">
        <v>175.23</v>
      </c>
      <c r="I94" s="39">
        <f t="shared" si="7"/>
        <v>0</v>
      </c>
      <c r="J94" s="41"/>
    </row>
    <row r="95" spans="1:10" ht="18.75" customHeight="1">
      <c r="A95" s="32" t="s">
        <v>424</v>
      </c>
      <c r="B95" s="33" t="s">
        <v>279</v>
      </c>
      <c r="C95" s="34">
        <v>45127</v>
      </c>
      <c r="D95" s="42" t="s">
        <v>280</v>
      </c>
      <c r="E95" s="36">
        <v>0</v>
      </c>
      <c r="F95" s="37">
        <v>20</v>
      </c>
      <c r="G95" s="37">
        <f t="shared" si="8"/>
        <v>20</v>
      </c>
      <c r="H95" s="40">
        <v>169</v>
      </c>
      <c r="I95" s="39">
        <f t="shared" si="7"/>
        <v>3380</v>
      </c>
      <c r="J95" s="41"/>
    </row>
    <row r="96" spans="1:10" ht="18.75" customHeight="1">
      <c r="A96" s="32" t="s">
        <v>422</v>
      </c>
      <c r="B96" s="33" t="s">
        <v>281</v>
      </c>
      <c r="C96" s="34">
        <v>45120</v>
      </c>
      <c r="D96" s="42" t="s">
        <v>282</v>
      </c>
      <c r="E96" s="36">
        <v>0</v>
      </c>
      <c r="F96" s="37">
        <v>12</v>
      </c>
      <c r="G96" s="37">
        <f t="shared" si="8"/>
        <v>12</v>
      </c>
      <c r="H96" s="40">
        <v>110</v>
      </c>
      <c r="I96" s="39">
        <f t="shared" si="7"/>
        <v>1320</v>
      </c>
      <c r="J96" s="41"/>
    </row>
    <row r="97" spans="1:10" ht="18.75" customHeight="1">
      <c r="A97" s="32" t="s">
        <v>422</v>
      </c>
      <c r="B97" s="33" t="s">
        <v>279</v>
      </c>
      <c r="C97" s="34">
        <v>43099</v>
      </c>
      <c r="D97" s="42" t="s">
        <v>283</v>
      </c>
      <c r="E97" s="36">
        <v>1</v>
      </c>
      <c r="F97" s="37">
        <v>0</v>
      </c>
      <c r="G97" s="37">
        <f t="shared" si="8"/>
        <v>1</v>
      </c>
      <c r="H97" s="40">
        <v>585</v>
      </c>
      <c r="I97" s="39">
        <f t="shared" si="7"/>
        <v>585</v>
      </c>
      <c r="J97" s="41"/>
    </row>
    <row r="98" spans="1:10" ht="18.75" customHeight="1">
      <c r="A98" s="32" t="s">
        <v>422</v>
      </c>
      <c r="B98" s="33" t="s">
        <v>284</v>
      </c>
      <c r="C98" s="34">
        <v>44825</v>
      </c>
      <c r="D98" s="42" t="s">
        <v>285</v>
      </c>
      <c r="E98" s="36">
        <v>0</v>
      </c>
      <c r="F98" s="37">
        <v>58</v>
      </c>
      <c r="G98" s="37">
        <f t="shared" si="8"/>
        <v>58</v>
      </c>
      <c r="H98" s="40">
        <v>216.1</v>
      </c>
      <c r="I98" s="39">
        <f t="shared" si="7"/>
        <v>12533.8</v>
      </c>
      <c r="J98" s="41"/>
    </row>
    <row r="99" spans="1:10" ht="18.75" customHeight="1">
      <c r="A99" s="32" t="s">
        <v>422</v>
      </c>
      <c r="B99" s="33" t="s">
        <v>286</v>
      </c>
      <c r="C99" s="34">
        <v>43411</v>
      </c>
      <c r="D99" s="42" t="s">
        <v>288</v>
      </c>
      <c r="E99" s="36">
        <v>0</v>
      </c>
      <c r="F99" s="37">
        <v>64</v>
      </c>
      <c r="G99" s="37">
        <f t="shared" si="8"/>
        <v>64</v>
      </c>
      <c r="H99" s="40">
        <v>376.65</v>
      </c>
      <c r="I99" s="39">
        <f t="shared" si="7"/>
        <v>24105.599999999999</v>
      </c>
      <c r="J99" s="41"/>
    </row>
    <row r="100" spans="1:10" ht="18.75" customHeight="1">
      <c r="A100" s="32" t="s">
        <v>422</v>
      </c>
      <c r="B100" s="33" t="s">
        <v>286</v>
      </c>
      <c r="C100" s="34">
        <v>43567</v>
      </c>
      <c r="D100" s="42" t="s">
        <v>289</v>
      </c>
      <c r="E100" s="36">
        <v>0</v>
      </c>
      <c r="F100" s="37">
        <v>0</v>
      </c>
      <c r="G100" s="37">
        <f t="shared" si="8"/>
        <v>0</v>
      </c>
      <c r="H100" s="40">
        <v>240</v>
      </c>
      <c r="I100" s="39">
        <f t="shared" si="7"/>
        <v>0</v>
      </c>
      <c r="J100" s="41"/>
    </row>
    <row r="101" spans="1:10" ht="18.75" customHeight="1">
      <c r="A101" s="32" t="s">
        <v>422</v>
      </c>
      <c r="B101" s="33" t="s">
        <v>290</v>
      </c>
      <c r="C101" s="34">
        <v>43099</v>
      </c>
      <c r="D101" s="44" t="s">
        <v>291</v>
      </c>
      <c r="E101" s="36">
        <v>2</v>
      </c>
      <c r="F101" s="37">
        <v>0</v>
      </c>
      <c r="G101" s="37">
        <f t="shared" si="8"/>
        <v>2</v>
      </c>
      <c r="H101" s="40">
        <v>2500</v>
      </c>
      <c r="I101" s="39">
        <f t="shared" si="7"/>
        <v>5000</v>
      </c>
      <c r="J101" s="41"/>
    </row>
    <row r="102" spans="1:10" ht="18.75" customHeight="1">
      <c r="A102" s="32" t="s">
        <v>438</v>
      </c>
      <c r="B102" s="33" t="s">
        <v>292</v>
      </c>
      <c r="C102" s="34">
        <v>44825</v>
      </c>
      <c r="D102" s="42" t="s">
        <v>293</v>
      </c>
      <c r="E102" s="36">
        <v>0</v>
      </c>
      <c r="F102" s="37">
        <v>57</v>
      </c>
      <c r="G102" s="37">
        <f t="shared" si="8"/>
        <v>57</v>
      </c>
      <c r="H102" s="40">
        <v>200</v>
      </c>
      <c r="I102" s="39">
        <f t="shared" si="7"/>
        <v>11400</v>
      </c>
      <c r="J102" s="41"/>
    </row>
    <row r="103" spans="1:10" ht="18.75" customHeight="1">
      <c r="A103" s="32">
        <v>231101</v>
      </c>
      <c r="B103" s="33" t="s">
        <v>294</v>
      </c>
      <c r="C103" s="34">
        <v>43411</v>
      </c>
      <c r="D103" s="44" t="s">
        <v>295</v>
      </c>
      <c r="E103" s="36">
        <v>10</v>
      </c>
      <c r="F103" s="37">
        <v>0</v>
      </c>
      <c r="G103" s="37">
        <f t="shared" si="8"/>
        <v>10</v>
      </c>
      <c r="H103" s="40">
        <v>310</v>
      </c>
      <c r="I103" s="39">
        <f t="shared" si="7"/>
        <v>3100</v>
      </c>
      <c r="J103" s="41"/>
    </row>
    <row r="104" spans="1:10" ht="18.75" customHeight="1">
      <c r="A104" s="32">
        <v>231101</v>
      </c>
      <c r="B104" s="33" t="s">
        <v>296</v>
      </c>
      <c r="C104" s="34">
        <v>44825</v>
      </c>
      <c r="D104" s="44" t="s">
        <v>297</v>
      </c>
      <c r="E104" s="36">
        <v>0</v>
      </c>
      <c r="F104" s="37">
        <v>4</v>
      </c>
      <c r="G104" s="37">
        <f t="shared" si="8"/>
        <v>4</v>
      </c>
      <c r="H104" s="40">
        <v>342</v>
      </c>
      <c r="I104" s="39">
        <f t="shared" si="7"/>
        <v>1368</v>
      </c>
      <c r="J104" s="41"/>
    </row>
    <row r="105" spans="1:10" ht="18.75" customHeight="1">
      <c r="A105" s="32" t="s">
        <v>427</v>
      </c>
      <c r="B105" s="33" t="s">
        <v>300</v>
      </c>
      <c r="C105" s="34">
        <v>45469</v>
      </c>
      <c r="D105" s="44" t="s">
        <v>301</v>
      </c>
      <c r="E105" s="36">
        <v>0</v>
      </c>
      <c r="F105" s="37">
        <v>3</v>
      </c>
      <c r="G105" s="37">
        <f t="shared" si="8"/>
        <v>3</v>
      </c>
      <c r="H105" s="40">
        <v>330.4</v>
      </c>
      <c r="I105" s="39">
        <f t="shared" si="7"/>
        <v>991.19999999999993</v>
      </c>
      <c r="J105" s="41"/>
    </row>
    <row r="106" spans="1:10" ht="18.75" customHeight="1">
      <c r="A106" s="32" t="s">
        <v>428</v>
      </c>
      <c r="B106" s="33" t="s">
        <v>221</v>
      </c>
      <c r="C106" s="34">
        <v>43099</v>
      </c>
      <c r="D106" s="42" t="s">
        <v>302</v>
      </c>
      <c r="E106" s="36">
        <v>15</v>
      </c>
      <c r="F106" s="37">
        <v>0</v>
      </c>
      <c r="G106" s="37">
        <f t="shared" si="8"/>
        <v>15</v>
      </c>
      <c r="H106" s="40">
        <v>212.6</v>
      </c>
      <c r="I106" s="39">
        <f t="shared" si="7"/>
        <v>3189</v>
      </c>
      <c r="J106" s="41"/>
    </row>
    <row r="107" spans="1:10" ht="18.75" customHeight="1">
      <c r="A107" s="32" t="s">
        <v>422</v>
      </c>
      <c r="B107" s="33" t="s">
        <v>303</v>
      </c>
      <c r="C107" s="34">
        <v>44839</v>
      </c>
      <c r="D107" s="44" t="s">
        <v>304</v>
      </c>
      <c r="E107" s="36">
        <v>0</v>
      </c>
      <c r="F107" s="37">
        <v>19</v>
      </c>
      <c r="G107" s="37">
        <f t="shared" si="8"/>
        <v>19</v>
      </c>
      <c r="H107" s="40">
        <v>2450</v>
      </c>
      <c r="I107" s="39">
        <f t="shared" si="7"/>
        <v>46550</v>
      </c>
      <c r="J107" s="41"/>
    </row>
    <row r="108" spans="1:10" ht="18.75" customHeight="1">
      <c r="A108" s="32" t="s">
        <v>422</v>
      </c>
      <c r="B108" s="55" t="s">
        <v>305</v>
      </c>
      <c r="C108" s="56">
        <v>45455</v>
      </c>
      <c r="D108" s="42" t="s">
        <v>306</v>
      </c>
      <c r="E108" s="51">
        <v>0</v>
      </c>
      <c r="F108" s="37">
        <v>4</v>
      </c>
      <c r="G108" s="37">
        <f t="shared" si="8"/>
        <v>4</v>
      </c>
      <c r="H108" s="40">
        <v>5819.99</v>
      </c>
      <c r="I108" s="39">
        <f t="shared" si="7"/>
        <v>23279.96</v>
      </c>
      <c r="J108" s="41"/>
    </row>
    <row r="109" spans="1:10" ht="18.75" customHeight="1">
      <c r="A109" s="32" t="s">
        <v>422</v>
      </c>
      <c r="B109" s="55" t="s">
        <v>305</v>
      </c>
      <c r="C109" s="56">
        <v>45455</v>
      </c>
      <c r="D109" s="42" t="s">
        <v>307</v>
      </c>
      <c r="E109" s="51">
        <v>0</v>
      </c>
      <c r="F109" s="37">
        <v>12</v>
      </c>
      <c r="G109" s="37">
        <f t="shared" si="8"/>
        <v>12</v>
      </c>
      <c r="H109" s="40">
        <v>5690.99</v>
      </c>
      <c r="I109" s="39">
        <f t="shared" si="7"/>
        <v>68291.88</v>
      </c>
      <c r="J109" s="41"/>
    </row>
    <row r="110" spans="1:10" ht="18.75" customHeight="1">
      <c r="A110" s="32" t="s">
        <v>422</v>
      </c>
      <c r="B110" s="55" t="s">
        <v>305</v>
      </c>
      <c r="C110" s="56">
        <v>45455</v>
      </c>
      <c r="D110" s="42" t="s">
        <v>308</v>
      </c>
      <c r="E110" s="51">
        <v>0</v>
      </c>
      <c r="F110" s="37">
        <v>20</v>
      </c>
      <c r="G110" s="37">
        <f t="shared" si="8"/>
        <v>20</v>
      </c>
      <c r="H110" s="40">
        <v>7793.99</v>
      </c>
      <c r="I110" s="39">
        <f t="shared" si="7"/>
        <v>155879.79999999999</v>
      </c>
      <c r="J110" s="41"/>
    </row>
    <row r="111" spans="1:10" ht="18.75" customHeight="1">
      <c r="A111" s="32" t="s">
        <v>422</v>
      </c>
      <c r="B111" s="33" t="s">
        <v>305</v>
      </c>
      <c r="C111" s="34">
        <v>45455</v>
      </c>
      <c r="D111" s="42" t="s">
        <v>309</v>
      </c>
      <c r="E111" s="36">
        <v>0</v>
      </c>
      <c r="F111" s="37">
        <v>8</v>
      </c>
      <c r="G111" s="37">
        <f t="shared" si="8"/>
        <v>8</v>
      </c>
      <c r="H111" s="40">
        <v>9523.99</v>
      </c>
      <c r="I111" s="39">
        <f t="shared" si="7"/>
        <v>76191.92</v>
      </c>
      <c r="J111" s="41"/>
    </row>
    <row r="112" spans="1:10" ht="18.75" customHeight="1">
      <c r="A112" s="32" t="s">
        <v>438</v>
      </c>
      <c r="B112" s="33" t="s">
        <v>305</v>
      </c>
      <c r="C112" s="34">
        <v>44825</v>
      </c>
      <c r="D112" s="42" t="s">
        <v>310</v>
      </c>
      <c r="E112" s="36">
        <v>0</v>
      </c>
      <c r="F112" s="37">
        <v>92</v>
      </c>
      <c r="G112" s="37">
        <f t="shared" si="8"/>
        <v>92</v>
      </c>
      <c r="H112" s="40">
        <v>22.88</v>
      </c>
      <c r="I112" s="39">
        <f t="shared" si="7"/>
        <v>2104.96</v>
      </c>
      <c r="J112" s="41"/>
    </row>
    <row r="113" spans="1:10" ht="18.75" customHeight="1">
      <c r="A113" s="32" t="s">
        <v>424</v>
      </c>
      <c r="B113" s="33" t="s">
        <v>311</v>
      </c>
      <c r="C113" s="34">
        <v>43460</v>
      </c>
      <c r="D113" s="42" t="s">
        <v>312</v>
      </c>
      <c r="E113" s="36">
        <v>9</v>
      </c>
      <c r="F113" s="37">
        <v>4</v>
      </c>
      <c r="G113" s="37">
        <f t="shared" si="8"/>
        <v>13</v>
      </c>
      <c r="H113" s="40">
        <v>255</v>
      </c>
      <c r="I113" s="39">
        <f t="shared" si="7"/>
        <v>3315</v>
      </c>
      <c r="J113" s="41"/>
    </row>
    <row r="114" spans="1:10" ht="18.75" customHeight="1">
      <c r="A114" s="32" t="s">
        <v>428</v>
      </c>
      <c r="B114" s="33" t="s">
        <v>313</v>
      </c>
      <c r="C114" s="34">
        <v>43099</v>
      </c>
      <c r="D114" s="44" t="s">
        <v>314</v>
      </c>
      <c r="E114" s="36">
        <v>47</v>
      </c>
      <c r="F114" s="37">
        <v>0</v>
      </c>
      <c r="G114" s="37">
        <f t="shared" si="8"/>
        <v>47</v>
      </c>
      <c r="H114" s="40">
        <v>55</v>
      </c>
      <c r="I114" s="39">
        <f t="shared" si="7"/>
        <v>2585</v>
      </c>
      <c r="J114" s="41"/>
    </row>
    <row r="115" spans="1:10" ht="18.75" customHeight="1">
      <c r="A115" s="32" t="s">
        <v>424</v>
      </c>
      <c r="B115" s="33" t="s">
        <v>315</v>
      </c>
      <c r="C115" s="34">
        <v>44938</v>
      </c>
      <c r="D115" s="44" t="s">
        <v>316</v>
      </c>
      <c r="E115" s="36">
        <v>0</v>
      </c>
      <c r="F115" s="37">
        <v>0</v>
      </c>
      <c r="G115" s="37">
        <f t="shared" si="8"/>
        <v>0</v>
      </c>
      <c r="H115" s="40">
        <v>88.33</v>
      </c>
      <c r="I115" s="39">
        <f t="shared" si="7"/>
        <v>0</v>
      </c>
      <c r="J115" s="41"/>
    </row>
    <row r="116" spans="1:10" ht="18.75" customHeight="1">
      <c r="A116" s="32" t="s">
        <v>443</v>
      </c>
      <c r="B116" s="33" t="s">
        <v>315</v>
      </c>
      <c r="C116" s="34">
        <v>45128</v>
      </c>
      <c r="D116" s="35" t="s">
        <v>317</v>
      </c>
      <c r="E116" s="36">
        <v>0</v>
      </c>
      <c r="F116" s="37">
        <v>1962</v>
      </c>
      <c r="G116" s="37">
        <f t="shared" si="8"/>
        <v>1962</v>
      </c>
      <c r="H116" s="40">
        <v>98.9</v>
      </c>
      <c r="I116" s="39">
        <f t="shared" si="7"/>
        <v>194041.80000000002</v>
      </c>
      <c r="J116" s="41"/>
    </row>
    <row r="117" spans="1:10" ht="18.75" customHeight="1">
      <c r="A117" s="32" t="s">
        <v>443</v>
      </c>
      <c r="B117" s="33" t="s">
        <v>315</v>
      </c>
      <c r="C117" s="34">
        <v>45209</v>
      </c>
      <c r="D117" s="44" t="s">
        <v>321</v>
      </c>
      <c r="E117" s="36">
        <v>0</v>
      </c>
      <c r="F117" s="37">
        <v>9036</v>
      </c>
      <c r="G117" s="37">
        <f t="shared" si="8"/>
        <v>9036</v>
      </c>
      <c r="H117" s="40">
        <v>91.66</v>
      </c>
      <c r="I117" s="39">
        <f t="shared" si="7"/>
        <v>828239.76</v>
      </c>
      <c r="J117" s="41"/>
    </row>
    <row r="118" spans="1:10" ht="18.75" customHeight="1">
      <c r="A118" s="32" t="s">
        <v>428</v>
      </c>
      <c r="B118" s="33" t="s">
        <v>322</v>
      </c>
      <c r="C118" s="34">
        <v>44567</v>
      </c>
      <c r="D118" s="44" t="s">
        <v>323</v>
      </c>
      <c r="E118" s="36">
        <v>3200</v>
      </c>
      <c r="F118" s="37">
        <v>0</v>
      </c>
      <c r="G118" s="37">
        <f t="shared" si="8"/>
        <v>3200</v>
      </c>
      <c r="H118" s="40">
        <v>62.5</v>
      </c>
      <c r="I118" s="39">
        <f t="shared" si="7"/>
        <v>200000</v>
      </c>
      <c r="J118" s="41"/>
    </row>
    <row r="119" spans="1:10" ht="18.75" customHeight="1">
      <c r="A119" s="49" t="s">
        <v>437</v>
      </c>
      <c r="B119" s="33" t="s">
        <v>324</v>
      </c>
      <c r="C119" s="34">
        <v>43099</v>
      </c>
      <c r="D119" s="46" t="s">
        <v>325</v>
      </c>
      <c r="E119" s="47">
        <v>0</v>
      </c>
      <c r="F119" s="37">
        <v>0</v>
      </c>
      <c r="G119" s="37">
        <f t="shared" si="8"/>
        <v>0</v>
      </c>
      <c r="H119" s="40">
        <v>1881.4274</v>
      </c>
      <c r="I119" s="39">
        <f t="shared" si="7"/>
        <v>0</v>
      </c>
      <c r="J119" s="31"/>
    </row>
    <row r="120" spans="1:10" ht="18.75" customHeight="1">
      <c r="A120" s="32" t="s">
        <v>438</v>
      </c>
      <c r="B120" s="33" t="s">
        <v>326</v>
      </c>
      <c r="C120" s="34">
        <v>43411</v>
      </c>
      <c r="D120" s="42" t="s">
        <v>327</v>
      </c>
      <c r="E120" s="36">
        <v>0</v>
      </c>
      <c r="F120" s="37">
        <v>1</v>
      </c>
      <c r="G120" s="37">
        <f t="shared" si="8"/>
        <v>1</v>
      </c>
      <c r="H120" s="40">
        <v>329</v>
      </c>
      <c r="I120" s="39">
        <f t="shared" si="7"/>
        <v>329</v>
      </c>
      <c r="J120" s="31"/>
    </row>
    <row r="121" spans="1:10" ht="18.75" customHeight="1">
      <c r="A121" s="32" t="s">
        <v>427</v>
      </c>
      <c r="B121" s="33" t="s">
        <v>328</v>
      </c>
      <c r="C121" s="34">
        <v>43099</v>
      </c>
      <c r="D121" s="42" t="s">
        <v>329</v>
      </c>
      <c r="E121" s="36">
        <v>6</v>
      </c>
      <c r="F121" s="37">
        <v>0</v>
      </c>
      <c r="G121" s="37">
        <f t="shared" si="8"/>
        <v>6</v>
      </c>
      <c r="H121" s="40">
        <v>149.91999999999999</v>
      </c>
      <c r="I121" s="39">
        <f t="shared" si="7"/>
        <v>899.52</v>
      </c>
    </row>
    <row r="122" spans="1:10" ht="18.75" customHeight="1">
      <c r="A122" s="32" t="s">
        <v>426</v>
      </c>
      <c r="B122" s="33" t="s">
        <v>330</v>
      </c>
      <c r="C122" s="34">
        <v>45266</v>
      </c>
      <c r="D122" s="44" t="s">
        <v>331</v>
      </c>
      <c r="E122" s="36">
        <v>0</v>
      </c>
      <c r="F122" s="37">
        <v>9</v>
      </c>
      <c r="G122" s="37">
        <f t="shared" si="8"/>
        <v>9</v>
      </c>
      <c r="H122" s="43">
        <v>316.24</v>
      </c>
      <c r="I122" s="39">
        <f t="shared" si="7"/>
        <v>2846.16</v>
      </c>
    </row>
    <row r="123" spans="1:10" ht="18.75" customHeight="1">
      <c r="A123" s="32" t="s">
        <v>426</v>
      </c>
      <c r="B123" s="33" t="s">
        <v>330</v>
      </c>
      <c r="C123" s="34">
        <v>45266</v>
      </c>
      <c r="D123" s="44" t="s">
        <v>332</v>
      </c>
      <c r="E123" s="36">
        <v>0</v>
      </c>
      <c r="F123" s="37">
        <v>1</v>
      </c>
      <c r="G123" s="37">
        <f t="shared" si="8"/>
        <v>1</v>
      </c>
      <c r="H123" s="57">
        <v>5429.62</v>
      </c>
      <c r="I123" s="39">
        <f t="shared" si="7"/>
        <v>5429.62</v>
      </c>
      <c r="J123" s="41"/>
    </row>
    <row r="124" spans="1:10" ht="18.75" customHeight="1">
      <c r="A124" s="32" t="s">
        <v>422</v>
      </c>
      <c r="B124" s="33" t="s">
        <v>333</v>
      </c>
      <c r="C124" s="34">
        <v>43511</v>
      </c>
      <c r="D124" s="44" t="s">
        <v>334</v>
      </c>
      <c r="E124" s="36">
        <v>56</v>
      </c>
      <c r="F124" s="37">
        <v>0</v>
      </c>
      <c r="G124" s="37">
        <f t="shared" si="8"/>
        <v>56</v>
      </c>
      <c r="H124" s="43">
        <v>384.41</v>
      </c>
      <c r="I124" s="39">
        <f t="shared" si="7"/>
        <v>21526.960000000003</v>
      </c>
      <c r="J124" s="41"/>
    </row>
    <row r="125" spans="1:10" ht="18.75" customHeight="1">
      <c r="A125" s="32" t="s">
        <v>446</v>
      </c>
      <c r="B125" s="33" t="s">
        <v>335</v>
      </c>
      <c r="C125" s="34">
        <v>43308</v>
      </c>
      <c r="D125" s="42" t="s">
        <v>336</v>
      </c>
      <c r="E125" s="36">
        <v>0</v>
      </c>
      <c r="F125" s="37">
        <v>3600</v>
      </c>
      <c r="G125" s="37">
        <f t="shared" si="8"/>
        <v>3600</v>
      </c>
      <c r="H125" s="40">
        <v>4.34</v>
      </c>
      <c r="I125" s="39">
        <f t="shared" si="7"/>
        <v>15624</v>
      </c>
      <c r="J125" s="41"/>
    </row>
    <row r="126" spans="1:10" ht="18.75" customHeight="1">
      <c r="A126" s="32" t="s">
        <v>446</v>
      </c>
      <c r="B126" s="58" t="s">
        <v>335</v>
      </c>
      <c r="C126" s="59">
        <v>44909</v>
      </c>
      <c r="D126" s="60" t="s">
        <v>337</v>
      </c>
      <c r="E126" s="61">
        <v>0</v>
      </c>
      <c r="F126" s="62">
        <v>3300</v>
      </c>
      <c r="G126" s="37">
        <f t="shared" si="8"/>
        <v>3300</v>
      </c>
      <c r="H126" s="63">
        <v>2.4300000000000002</v>
      </c>
      <c r="I126" s="39">
        <f t="shared" si="7"/>
        <v>8019.0000000000009</v>
      </c>
      <c r="J126" s="41"/>
    </row>
    <row r="127" spans="1:10" ht="18.75" customHeight="1">
      <c r="A127" s="32" t="s">
        <v>422</v>
      </c>
      <c r="B127" s="33" t="s">
        <v>333</v>
      </c>
      <c r="C127" s="34">
        <v>45469</v>
      </c>
      <c r="D127" s="45" t="s">
        <v>338</v>
      </c>
      <c r="E127" s="36">
        <v>21</v>
      </c>
      <c r="F127" s="37">
        <v>142</v>
      </c>
      <c r="G127" s="37">
        <f t="shared" si="8"/>
        <v>163</v>
      </c>
      <c r="H127" s="40">
        <v>152</v>
      </c>
      <c r="I127" s="39">
        <f t="shared" si="7"/>
        <v>24776</v>
      </c>
    </row>
    <row r="128" spans="1:10" ht="18.75" customHeight="1">
      <c r="A128" s="32" t="s">
        <v>446</v>
      </c>
      <c r="B128" s="33" t="s">
        <v>335</v>
      </c>
      <c r="C128" s="34">
        <v>43511</v>
      </c>
      <c r="D128" s="44" t="s">
        <v>339</v>
      </c>
      <c r="E128" s="36">
        <v>1</v>
      </c>
      <c r="F128" s="37">
        <v>0</v>
      </c>
      <c r="G128" s="37">
        <f t="shared" ref="G128:G130" si="9">E128+F128</f>
        <v>1</v>
      </c>
      <c r="H128" s="147">
        <v>94.4</v>
      </c>
      <c r="I128" s="39">
        <f t="shared" ref="I128:I131" si="10">G128*H128</f>
        <v>94.4</v>
      </c>
      <c r="J128" s="41"/>
    </row>
    <row r="129" spans="1:10" ht="18.75" customHeight="1">
      <c r="A129" s="32" t="s">
        <v>428</v>
      </c>
      <c r="B129" s="33" t="s">
        <v>340</v>
      </c>
      <c r="C129" s="34">
        <v>43411</v>
      </c>
      <c r="D129" s="44" t="s">
        <v>341</v>
      </c>
      <c r="E129" s="36">
        <v>0</v>
      </c>
      <c r="F129" s="37">
        <v>0</v>
      </c>
      <c r="G129" s="37">
        <f t="shared" si="9"/>
        <v>0</v>
      </c>
      <c r="H129" s="40">
        <v>14</v>
      </c>
      <c r="I129" s="39">
        <f t="shared" si="10"/>
        <v>0</v>
      </c>
      <c r="J129" s="41"/>
    </row>
    <row r="130" spans="1:10" ht="18.75" customHeight="1">
      <c r="A130" s="32" t="s">
        <v>467</v>
      </c>
      <c r="B130" s="33" t="s">
        <v>342</v>
      </c>
      <c r="C130" s="34">
        <v>45633</v>
      </c>
      <c r="D130" s="45" t="s">
        <v>343</v>
      </c>
      <c r="E130" s="36">
        <v>15</v>
      </c>
      <c r="F130" s="37">
        <v>0</v>
      </c>
      <c r="G130" s="37">
        <f t="shared" si="9"/>
        <v>15</v>
      </c>
      <c r="H130" s="43">
        <v>737.5</v>
      </c>
      <c r="I130" s="39">
        <f t="shared" si="10"/>
        <v>11062.5</v>
      </c>
      <c r="J130" s="41"/>
    </row>
    <row r="131" spans="1:10" ht="18.75" customHeight="1">
      <c r="A131" s="32" t="s">
        <v>467</v>
      </c>
      <c r="B131" s="33" t="s">
        <v>344</v>
      </c>
      <c r="C131" s="34">
        <v>45266</v>
      </c>
      <c r="D131" s="45" t="s">
        <v>345</v>
      </c>
      <c r="E131" s="36">
        <v>0</v>
      </c>
      <c r="F131" s="37">
        <v>0</v>
      </c>
      <c r="G131" s="37">
        <f t="shared" ref="G131:G138" si="11">E131+F131</f>
        <v>0</v>
      </c>
      <c r="H131" s="43">
        <v>516</v>
      </c>
      <c r="I131" s="39">
        <f t="shared" si="10"/>
        <v>0</v>
      </c>
      <c r="J131" s="41"/>
    </row>
    <row r="132" spans="1:10" ht="18.75" customHeight="1">
      <c r="A132" s="32" t="s">
        <v>443</v>
      </c>
      <c r="B132" s="33" t="s">
        <v>346</v>
      </c>
      <c r="C132" s="34">
        <v>43308</v>
      </c>
      <c r="D132" s="42" t="s">
        <v>347</v>
      </c>
      <c r="E132" s="36">
        <v>12</v>
      </c>
      <c r="F132" s="37">
        <v>190</v>
      </c>
      <c r="G132" s="37">
        <f t="shared" si="11"/>
        <v>202</v>
      </c>
      <c r="H132" s="40">
        <v>80</v>
      </c>
      <c r="I132" s="39">
        <f t="shared" ref="I132:I148" si="12">G132*H132</f>
        <v>16160</v>
      </c>
      <c r="J132" s="31"/>
    </row>
    <row r="133" spans="1:10" ht="18.75" customHeight="1">
      <c r="A133" s="32" t="s">
        <v>422</v>
      </c>
      <c r="B133" s="33" t="s">
        <v>348</v>
      </c>
      <c r="C133" s="34">
        <v>44825</v>
      </c>
      <c r="D133" s="45" t="s">
        <v>349</v>
      </c>
      <c r="E133" s="36">
        <v>0</v>
      </c>
      <c r="F133" s="37">
        <v>60</v>
      </c>
      <c r="G133" s="37">
        <f t="shared" si="11"/>
        <v>60</v>
      </c>
      <c r="H133" s="40">
        <v>135.59</v>
      </c>
      <c r="I133" s="39">
        <f t="shared" si="12"/>
        <v>8135.4000000000005</v>
      </c>
      <c r="J133" s="41"/>
    </row>
    <row r="134" spans="1:10" ht="18.75" customHeight="1">
      <c r="A134" s="32" t="s">
        <v>428</v>
      </c>
      <c r="B134" s="33" t="s">
        <v>262</v>
      </c>
      <c r="C134" s="34">
        <v>45468</v>
      </c>
      <c r="D134" s="44" t="s">
        <v>350</v>
      </c>
      <c r="E134" s="36">
        <v>0</v>
      </c>
      <c r="F134" s="37">
        <v>52</v>
      </c>
      <c r="G134" s="37">
        <f t="shared" si="11"/>
        <v>52</v>
      </c>
      <c r="H134" s="40">
        <v>182.9</v>
      </c>
      <c r="I134" s="39">
        <f t="shared" si="12"/>
        <v>9510.8000000000011</v>
      </c>
      <c r="J134" s="41"/>
    </row>
    <row r="135" spans="1:10" ht="18.75" customHeight="1">
      <c r="A135" s="32" t="s">
        <v>438</v>
      </c>
      <c r="B135" s="33" t="s">
        <v>186</v>
      </c>
      <c r="C135" s="34">
        <v>43411</v>
      </c>
      <c r="D135" s="44" t="s">
        <v>351</v>
      </c>
      <c r="E135" s="36">
        <v>0</v>
      </c>
      <c r="F135" s="37">
        <v>0</v>
      </c>
      <c r="G135" s="37">
        <f t="shared" si="11"/>
        <v>0</v>
      </c>
      <c r="H135" s="40">
        <v>7</v>
      </c>
      <c r="I135" s="39">
        <f t="shared" si="12"/>
        <v>0</v>
      </c>
      <c r="J135" s="41"/>
    </row>
    <row r="136" spans="1:10" ht="18.75" customHeight="1">
      <c r="A136" s="64" t="s">
        <v>426</v>
      </c>
      <c r="B136" s="33" t="s">
        <v>330</v>
      </c>
      <c r="C136" s="34">
        <v>45266</v>
      </c>
      <c r="D136" s="44" t="s">
        <v>352</v>
      </c>
      <c r="E136" s="36">
        <v>0</v>
      </c>
      <c r="F136" s="37">
        <v>15</v>
      </c>
      <c r="G136" s="37">
        <f t="shared" si="11"/>
        <v>15</v>
      </c>
      <c r="H136" s="43">
        <v>590</v>
      </c>
      <c r="I136" s="39">
        <f t="shared" si="12"/>
        <v>8850</v>
      </c>
      <c r="J136" s="41"/>
    </row>
    <row r="137" spans="1:10" ht="18.75" customHeight="1">
      <c r="A137" s="32" t="s">
        <v>427</v>
      </c>
      <c r="B137" s="33" t="s">
        <v>353</v>
      </c>
      <c r="C137" s="34">
        <v>45110</v>
      </c>
      <c r="D137" s="35" t="s">
        <v>354</v>
      </c>
      <c r="E137" s="36">
        <v>112</v>
      </c>
      <c r="F137" s="37">
        <v>0</v>
      </c>
      <c r="G137" s="37">
        <f t="shared" si="11"/>
        <v>112</v>
      </c>
      <c r="H137" s="40">
        <v>199.07</v>
      </c>
      <c r="I137" s="39">
        <f t="shared" si="12"/>
        <v>22295.84</v>
      </c>
    </row>
    <row r="138" spans="1:10" ht="18.75" customHeight="1">
      <c r="A138" s="32" t="s">
        <v>427</v>
      </c>
      <c r="B138" s="33" t="s">
        <v>353</v>
      </c>
      <c r="C138" s="34">
        <v>43099</v>
      </c>
      <c r="D138" s="42" t="s">
        <v>355</v>
      </c>
      <c r="E138" s="36">
        <v>15</v>
      </c>
      <c r="F138" s="37">
        <v>0</v>
      </c>
      <c r="G138" s="37">
        <f t="shared" si="11"/>
        <v>15</v>
      </c>
      <c r="H138" s="40">
        <v>25.42</v>
      </c>
      <c r="I138" s="39">
        <f t="shared" si="12"/>
        <v>381.3</v>
      </c>
      <c r="J138" s="41"/>
    </row>
    <row r="139" spans="1:10" ht="18.75" customHeight="1">
      <c r="A139" s="32" t="s">
        <v>422</v>
      </c>
      <c r="B139" s="33" t="s">
        <v>353</v>
      </c>
      <c r="C139" s="34">
        <v>43099</v>
      </c>
      <c r="D139" s="42" t="s">
        <v>356</v>
      </c>
      <c r="E139" s="36">
        <v>145</v>
      </c>
      <c r="F139" s="37">
        <v>0</v>
      </c>
      <c r="G139" s="37">
        <v>144</v>
      </c>
      <c r="H139" s="40">
        <v>104.0052</v>
      </c>
      <c r="I139" s="39">
        <f t="shared" si="12"/>
        <v>14976.748800000001</v>
      </c>
      <c r="J139" s="41"/>
    </row>
    <row r="140" spans="1:10" ht="18.75" customHeight="1">
      <c r="A140" s="32" t="s">
        <v>422</v>
      </c>
      <c r="B140" s="33" t="s">
        <v>353</v>
      </c>
      <c r="C140" s="34">
        <v>43099</v>
      </c>
      <c r="D140" s="44" t="s">
        <v>356</v>
      </c>
      <c r="E140" s="36">
        <v>0</v>
      </c>
      <c r="F140" s="37">
        <v>0</v>
      </c>
      <c r="G140" s="37">
        <v>1</v>
      </c>
      <c r="H140" s="40">
        <v>138</v>
      </c>
      <c r="I140" s="39">
        <f t="shared" si="12"/>
        <v>138</v>
      </c>
      <c r="J140" s="41"/>
    </row>
    <row r="141" spans="1:10" ht="18.75" customHeight="1">
      <c r="A141" s="64" t="s">
        <v>467</v>
      </c>
      <c r="B141" s="33" t="s">
        <v>357</v>
      </c>
      <c r="C141" s="34">
        <v>45266</v>
      </c>
      <c r="D141" s="44" t="s">
        <v>358</v>
      </c>
      <c r="E141" s="36">
        <v>0</v>
      </c>
      <c r="F141" s="37">
        <v>0</v>
      </c>
      <c r="G141" s="37">
        <f t="shared" ref="G141:G162" si="13">E141+F141</f>
        <v>0</v>
      </c>
      <c r="H141" s="43">
        <v>611.99</v>
      </c>
      <c r="I141" s="39">
        <f t="shared" si="12"/>
        <v>0</v>
      </c>
      <c r="J141" s="41"/>
    </row>
    <row r="142" spans="1:10" ht="18.75" customHeight="1">
      <c r="A142" s="32" t="s">
        <v>422</v>
      </c>
      <c r="B142" s="33" t="s">
        <v>359</v>
      </c>
      <c r="C142" s="34">
        <v>44825</v>
      </c>
      <c r="D142" s="44" t="s">
        <v>360</v>
      </c>
      <c r="E142" s="36">
        <v>0</v>
      </c>
      <c r="F142" s="37">
        <v>87</v>
      </c>
      <c r="G142" s="37">
        <f t="shared" si="13"/>
        <v>87</v>
      </c>
      <c r="H142" s="40">
        <v>135.59</v>
      </c>
      <c r="I142" s="39">
        <f t="shared" si="12"/>
        <v>11796.33</v>
      </c>
      <c r="J142" s="41"/>
    </row>
    <row r="143" spans="1:10" ht="18.75" customHeight="1">
      <c r="A143" s="32" t="s">
        <v>422</v>
      </c>
      <c r="B143" s="55" t="s">
        <v>361</v>
      </c>
      <c r="C143" s="56">
        <v>44825</v>
      </c>
      <c r="D143" s="44" t="s">
        <v>362</v>
      </c>
      <c r="E143" s="36">
        <v>0</v>
      </c>
      <c r="F143" s="37">
        <v>53</v>
      </c>
      <c r="G143" s="37">
        <f t="shared" si="13"/>
        <v>53</v>
      </c>
      <c r="H143" s="65">
        <v>15</v>
      </c>
      <c r="I143" s="39">
        <f t="shared" si="12"/>
        <v>795</v>
      </c>
      <c r="J143" s="41"/>
    </row>
    <row r="144" spans="1:10" ht="18.75" customHeight="1">
      <c r="A144" s="32" t="s">
        <v>427</v>
      </c>
      <c r="B144" s="33" t="s">
        <v>363</v>
      </c>
      <c r="C144" s="34">
        <v>43411</v>
      </c>
      <c r="D144" s="44" t="s">
        <v>364</v>
      </c>
      <c r="E144" s="36">
        <v>0</v>
      </c>
      <c r="F144" s="37">
        <v>0</v>
      </c>
      <c r="G144" s="37">
        <f t="shared" si="13"/>
        <v>0</v>
      </c>
      <c r="H144" s="40">
        <v>1745</v>
      </c>
      <c r="I144" s="39">
        <f t="shared" si="12"/>
        <v>0</v>
      </c>
      <c r="J144" s="41"/>
    </row>
    <row r="145" spans="1:15" ht="18.75" customHeight="1">
      <c r="A145" s="49" t="s">
        <v>427</v>
      </c>
      <c r="B145" s="33" t="s">
        <v>365</v>
      </c>
      <c r="C145" s="34">
        <v>45455</v>
      </c>
      <c r="D145" s="50" t="s">
        <v>366</v>
      </c>
      <c r="E145" s="47">
        <v>28</v>
      </c>
      <c r="F145" s="37">
        <v>0</v>
      </c>
      <c r="G145" s="37">
        <f t="shared" si="13"/>
        <v>28</v>
      </c>
      <c r="H145" s="40">
        <v>93.22</v>
      </c>
      <c r="I145" s="39">
        <f t="shared" si="12"/>
        <v>2610.16</v>
      </c>
      <c r="J145" s="41"/>
    </row>
    <row r="146" spans="1:15" ht="18.75" customHeight="1">
      <c r="A146" s="32" t="s">
        <v>427</v>
      </c>
      <c r="B146" s="33" t="s">
        <v>367</v>
      </c>
      <c r="C146" s="34">
        <v>45469</v>
      </c>
      <c r="D146" s="35" t="s">
        <v>368</v>
      </c>
      <c r="E146" s="36">
        <v>8</v>
      </c>
      <c r="F146" s="37">
        <v>4</v>
      </c>
      <c r="G146" s="37">
        <f t="shared" si="13"/>
        <v>12</v>
      </c>
      <c r="H146" s="40">
        <v>3680</v>
      </c>
      <c r="I146" s="39">
        <f t="shared" si="12"/>
        <v>44160</v>
      </c>
      <c r="J146" s="31"/>
    </row>
    <row r="147" spans="1:15" ht="18.75" customHeight="1">
      <c r="A147" s="32" t="s">
        <v>427</v>
      </c>
      <c r="B147" s="33" t="s">
        <v>369</v>
      </c>
      <c r="C147" s="34" t="s">
        <v>370</v>
      </c>
      <c r="D147" s="45" t="s">
        <v>371</v>
      </c>
      <c r="E147" s="36">
        <v>12</v>
      </c>
      <c r="F147" s="37">
        <v>0</v>
      </c>
      <c r="G147" s="37">
        <f t="shared" si="13"/>
        <v>12</v>
      </c>
      <c r="H147" s="43">
        <v>952</v>
      </c>
      <c r="I147" s="39">
        <f t="shared" si="12"/>
        <v>11424</v>
      </c>
      <c r="J147" s="31"/>
    </row>
    <row r="148" spans="1:15" ht="18.75" customHeight="1">
      <c r="A148" s="32" t="s">
        <v>428</v>
      </c>
      <c r="B148" s="33" t="s">
        <v>372</v>
      </c>
      <c r="C148" s="34">
        <v>43411</v>
      </c>
      <c r="D148" s="42" t="s">
        <v>373</v>
      </c>
      <c r="E148" s="36">
        <v>5</v>
      </c>
      <c r="F148" s="37">
        <v>0</v>
      </c>
      <c r="G148" s="37">
        <f t="shared" si="13"/>
        <v>5</v>
      </c>
      <c r="H148" s="40">
        <v>250</v>
      </c>
      <c r="I148" s="39">
        <f t="shared" si="12"/>
        <v>1250</v>
      </c>
      <c r="J148" s="31"/>
      <c r="K148" s="512"/>
      <c r="L148" s="512"/>
      <c r="M148" s="512"/>
      <c r="N148" s="512"/>
      <c r="O148" s="512"/>
    </row>
    <row r="149" spans="1:15" ht="18.75" customHeight="1">
      <c r="A149" s="32" t="s">
        <v>422</v>
      </c>
      <c r="B149" s="33" t="s">
        <v>374</v>
      </c>
      <c r="C149" s="34">
        <v>43099</v>
      </c>
      <c r="D149" s="45" t="s">
        <v>375</v>
      </c>
      <c r="E149" s="36">
        <v>0</v>
      </c>
      <c r="F149" s="37">
        <v>0</v>
      </c>
      <c r="G149" s="37">
        <f t="shared" si="13"/>
        <v>0</v>
      </c>
      <c r="H149" s="40">
        <v>76</v>
      </c>
      <c r="I149" s="39">
        <f t="shared" ref="I149:I151" si="14">G149*H149</f>
        <v>0</v>
      </c>
      <c r="J149" s="31"/>
      <c r="K149" s="512"/>
      <c r="L149" s="512"/>
      <c r="M149" s="512"/>
      <c r="N149" s="512"/>
      <c r="O149" s="512"/>
    </row>
    <row r="150" spans="1:15" ht="18.75" customHeight="1">
      <c r="A150" s="32" t="s">
        <v>467</v>
      </c>
      <c r="B150" s="33" t="s">
        <v>376</v>
      </c>
      <c r="C150" s="34">
        <v>45298</v>
      </c>
      <c r="D150" s="45" t="s">
        <v>377</v>
      </c>
      <c r="E150" s="36">
        <v>29</v>
      </c>
      <c r="F150" s="37">
        <v>0</v>
      </c>
      <c r="G150" s="37">
        <f t="shared" si="13"/>
        <v>29</v>
      </c>
      <c r="H150" s="147">
        <v>175</v>
      </c>
      <c r="I150" s="39">
        <f t="shared" si="14"/>
        <v>5075</v>
      </c>
      <c r="J150" s="31"/>
    </row>
    <row r="151" spans="1:15" ht="18.75" customHeight="1">
      <c r="A151" s="32" t="s">
        <v>467</v>
      </c>
      <c r="B151" s="33" t="s">
        <v>376</v>
      </c>
      <c r="C151" s="34">
        <v>45298</v>
      </c>
      <c r="D151" s="45" t="s">
        <v>378</v>
      </c>
      <c r="E151" s="36">
        <v>18</v>
      </c>
      <c r="F151" s="37">
        <v>0</v>
      </c>
      <c r="G151" s="37">
        <f t="shared" si="13"/>
        <v>18</v>
      </c>
      <c r="H151" s="147">
        <v>100</v>
      </c>
      <c r="I151" s="39">
        <f t="shared" si="14"/>
        <v>1800</v>
      </c>
      <c r="J151" s="31"/>
    </row>
    <row r="152" spans="1:15" ht="18.75" customHeight="1">
      <c r="A152" s="32" t="s">
        <v>422</v>
      </c>
      <c r="B152" s="33" t="s">
        <v>379</v>
      </c>
      <c r="C152" s="34">
        <v>44825</v>
      </c>
      <c r="D152" s="45" t="s">
        <v>380</v>
      </c>
      <c r="E152" s="36">
        <v>0</v>
      </c>
      <c r="F152" s="37">
        <v>188</v>
      </c>
      <c r="G152" s="37">
        <f t="shared" si="13"/>
        <v>188</v>
      </c>
      <c r="H152" s="40">
        <v>295</v>
      </c>
      <c r="I152" s="39">
        <f t="shared" ref="I152:I162" si="15">G152*H152</f>
        <v>55460</v>
      </c>
      <c r="J152" s="31"/>
    </row>
    <row r="153" spans="1:15" ht="18.75" customHeight="1">
      <c r="A153" s="32" t="s">
        <v>426</v>
      </c>
      <c r="B153" s="33" t="s">
        <v>381</v>
      </c>
      <c r="C153" s="34">
        <v>45266</v>
      </c>
      <c r="D153" s="45" t="s">
        <v>382</v>
      </c>
      <c r="E153" s="36">
        <v>0</v>
      </c>
      <c r="F153" s="37">
        <v>14</v>
      </c>
      <c r="G153" s="37">
        <f t="shared" si="13"/>
        <v>14</v>
      </c>
      <c r="H153" s="43">
        <v>875.56</v>
      </c>
      <c r="I153" s="39">
        <f t="shared" si="15"/>
        <v>12257.84</v>
      </c>
      <c r="J153" s="31"/>
    </row>
    <row r="154" spans="1:15" ht="18.75" customHeight="1">
      <c r="A154" s="32" t="s">
        <v>426</v>
      </c>
      <c r="B154" s="33" t="s">
        <v>381</v>
      </c>
      <c r="C154" s="34">
        <v>45266</v>
      </c>
      <c r="D154" s="45" t="s">
        <v>383</v>
      </c>
      <c r="E154" s="36">
        <v>0</v>
      </c>
      <c r="F154" s="37">
        <v>1</v>
      </c>
      <c r="G154" s="37">
        <f t="shared" si="13"/>
        <v>1</v>
      </c>
      <c r="H154" s="43">
        <v>663.16</v>
      </c>
      <c r="I154" s="39">
        <f t="shared" si="15"/>
        <v>663.16</v>
      </c>
      <c r="J154" s="31"/>
    </row>
    <row r="155" spans="1:15" ht="18.75" customHeight="1">
      <c r="A155" s="32" t="s">
        <v>422</v>
      </c>
      <c r="B155" s="33" t="s">
        <v>384</v>
      </c>
      <c r="C155" s="34">
        <v>45469</v>
      </c>
      <c r="D155" s="45" t="s">
        <v>385</v>
      </c>
      <c r="E155" s="36">
        <v>0</v>
      </c>
      <c r="F155" s="37">
        <v>7</v>
      </c>
      <c r="G155" s="37">
        <f t="shared" si="13"/>
        <v>7</v>
      </c>
      <c r="H155" s="40">
        <v>5599.9970000000003</v>
      </c>
      <c r="I155" s="39">
        <f t="shared" si="15"/>
        <v>39199.978999999999</v>
      </c>
      <c r="J155" s="31"/>
    </row>
    <row r="156" spans="1:15" ht="18.75" customHeight="1">
      <c r="A156" s="32" t="s">
        <v>426</v>
      </c>
      <c r="B156" s="33" t="s">
        <v>386</v>
      </c>
      <c r="C156" s="34">
        <v>44839</v>
      </c>
      <c r="D156" s="35" t="s">
        <v>387</v>
      </c>
      <c r="E156" s="36">
        <v>0</v>
      </c>
      <c r="F156" s="37">
        <v>1.5</v>
      </c>
      <c r="G156" s="37">
        <f t="shared" si="13"/>
        <v>1.5</v>
      </c>
      <c r="H156" s="66">
        <v>3450</v>
      </c>
      <c r="I156" s="39">
        <f t="shared" si="15"/>
        <v>5175</v>
      </c>
      <c r="J156" s="41"/>
    </row>
    <row r="157" spans="1:15" ht="18.75" customHeight="1">
      <c r="A157" s="32" t="s">
        <v>446</v>
      </c>
      <c r="B157" s="33" t="s">
        <v>388</v>
      </c>
      <c r="C157" s="34">
        <v>44909</v>
      </c>
      <c r="D157" s="35" t="s">
        <v>389</v>
      </c>
      <c r="E157" s="36">
        <v>63</v>
      </c>
      <c r="F157" s="37">
        <v>260</v>
      </c>
      <c r="G157" s="37">
        <f t="shared" si="13"/>
        <v>323</v>
      </c>
      <c r="H157" s="40">
        <v>183.27</v>
      </c>
      <c r="I157" s="39">
        <f t="shared" si="15"/>
        <v>59196.210000000006</v>
      </c>
      <c r="J157" s="41"/>
    </row>
    <row r="158" spans="1:15" ht="18.75" customHeight="1">
      <c r="A158" s="32" t="s">
        <v>446</v>
      </c>
      <c r="B158" s="33" t="s">
        <v>388</v>
      </c>
      <c r="C158" s="34">
        <v>44909</v>
      </c>
      <c r="D158" s="42" t="s">
        <v>390</v>
      </c>
      <c r="E158" s="36">
        <v>62</v>
      </c>
      <c r="F158" s="37">
        <v>0</v>
      </c>
      <c r="G158" s="37">
        <f t="shared" si="13"/>
        <v>62</v>
      </c>
      <c r="H158" s="40">
        <v>51.8</v>
      </c>
      <c r="I158" s="39">
        <f t="shared" si="15"/>
        <v>3211.6</v>
      </c>
      <c r="J158" s="41"/>
    </row>
    <row r="159" spans="1:15" ht="18.75" customHeight="1">
      <c r="A159" s="67" t="s">
        <v>443</v>
      </c>
      <c r="B159" s="33" t="s">
        <v>391</v>
      </c>
      <c r="C159" s="34">
        <v>45469</v>
      </c>
      <c r="D159" s="42" t="s">
        <v>464</v>
      </c>
      <c r="E159" s="36">
        <v>0</v>
      </c>
      <c r="F159" s="37">
        <v>112</v>
      </c>
      <c r="G159" s="37">
        <f t="shared" si="13"/>
        <v>112</v>
      </c>
      <c r="H159" s="40">
        <v>127.99</v>
      </c>
      <c r="I159" s="39">
        <f t="shared" si="15"/>
        <v>14334.88</v>
      </c>
      <c r="J159" s="41"/>
    </row>
    <row r="160" spans="1:15" ht="18.75" customHeight="1">
      <c r="A160" s="67" t="s">
        <v>443</v>
      </c>
      <c r="B160" s="33" t="s">
        <v>391</v>
      </c>
      <c r="C160" s="34">
        <v>45469</v>
      </c>
      <c r="D160" s="42" t="s">
        <v>393</v>
      </c>
      <c r="E160" s="36">
        <v>0</v>
      </c>
      <c r="F160" s="37">
        <v>48</v>
      </c>
      <c r="G160" s="37">
        <f t="shared" si="13"/>
        <v>48</v>
      </c>
      <c r="H160" s="40">
        <v>90</v>
      </c>
      <c r="I160" s="39">
        <f t="shared" si="15"/>
        <v>4320</v>
      </c>
      <c r="J160" s="41"/>
    </row>
    <row r="161" spans="1:10" ht="18.75" customHeight="1">
      <c r="A161" s="32" t="s">
        <v>427</v>
      </c>
      <c r="B161" s="33" t="s">
        <v>391</v>
      </c>
      <c r="C161" s="34" t="s">
        <v>394</v>
      </c>
      <c r="D161" s="45" t="s">
        <v>395</v>
      </c>
      <c r="E161" s="36">
        <v>3</v>
      </c>
      <c r="F161" s="37">
        <v>0</v>
      </c>
      <c r="G161" s="37">
        <f t="shared" si="13"/>
        <v>3</v>
      </c>
      <c r="H161" s="43">
        <v>86.55</v>
      </c>
      <c r="I161" s="39">
        <f t="shared" si="15"/>
        <v>259.64999999999998</v>
      </c>
      <c r="J161" s="41"/>
    </row>
    <row r="162" spans="1:10" ht="18.75" customHeight="1">
      <c r="A162" s="32" t="s">
        <v>424</v>
      </c>
      <c r="B162" s="149" t="s">
        <v>396</v>
      </c>
      <c r="C162" s="150">
        <v>45120</v>
      </c>
      <c r="D162" s="151" t="s">
        <v>397</v>
      </c>
      <c r="E162" s="152">
        <v>0</v>
      </c>
      <c r="F162" s="153">
        <v>20</v>
      </c>
      <c r="G162" s="153">
        <f t="shared" si="13"/>
        <v>20</v>
      </c>
      <c r="H162" s="154">
        <v>1475</v>
      </c>
      <c r="I162" s="155">
        <f t="shared" si="15"/>
        <v>29500</v>
      </c>
      <c r="J162" s="41"/>
    </row>
    <row r="163" spans="1:10" ht="18.600000000000001">
      <c r="B163" s="513" t="s">
        <v>398</v>
      </c>
      <c r="C163" s="514"/>
      <c r="D163" s="514"/>
      <c r="E163" s="514"/>
      <c r="F163" s="514"/>
      <c r="G163" s="514"/>
      <c r="H163" s="515"/>
      <c r="I163" s="148">
        <f>SUM(I9:I162)</f>
        <v>3701156.2273999993</v>
      </c>
    </row>
    <row r="164" spans="1:10" ht="17.45">
      <c r="B164" s="68"/>
      <c r="C164" s="68"/>
      <c r="D164" s="69"/>
      <c r="E164" s="69"/>
      <c r="F164" s="68"/>
      <c r="G164" s="68"/>
      <c r="H164" s="70"/>
      <c r="I164" s="70"/>
    </row>
    <row r="165" spans="1:10" ht="17.45">
      <c r="B165" s="71"/>
      <c r="C165" s="72"/>
      <c r="D165" s="73"/>
      <c r="E165" s="73"/>
      <c r="F165" s="74"/>
      <c r="G165" s="74"/>
      <c r="H165" s="70"/>
      <c r="I165" s="75"/>
    </row>
    <row r="166" spans="1:10" ht="18" thickBot="1">
      <c r="B166" s="76"/>
      <c r="C166" s="76"/>
      <c r="D166" s="77"/>
      <c r="E166" s="78"/>
      <c r="F166" s="79"/>
      <c r="G166" s="79"/>
      <c r="H166" s="70"/>
      <c r="I166" s="70"/>
    </row>
    <row r="167" spans="1:10" ht="15.6">
      <c r="B167" s="77"/>
      <c r="C167" s="77"/>
      <c r="D167" s="80" t="s">
        <v>399</v>
      </c>
      <c r="E167" s="499" t="s">
        <v>100</v>
      </c>
      <c r="F167" s="499"/>
      <c r="G167" s="499"/>
      <c r="H167" s="70"/>
      <c r="I167" s="70"/>
    </row>
    <row r="168" spans="1:10" ht="15.6">
      <c r="B168" s="81"/>
      <c r="C168" s="81"/>
      <c r="D168" s="82" t="s">
        <v>400</v>
      </c>
      <c r="E168" s="500" t="s">
        <v>401</v>
      </c>
      <c r="F168" s="500"/>
      <c r="G168" s="500"/>
      <c r="H168" s="70"/>
      <c r="I168" s="70"/>
    </row>
    <row r="169" spans="1:10" ht="15.6">
      <c r="B169" s="70"/>
      <c r="C169" s="70"/>
      <c r="D169" s="83"/>
      <c r="E169" s="83"/>
      <c r="F169" s="70"/>
      <c r="G169" s="70"/>
      <c r="H169" s="70"/>
      <c r="I169" s="70"/>
    </row>
  </sheetData>
  <sheetProtection sheet="1" objects="1" scenarios="1"/>
  <protectedRanges>
    <protectedRange algorithmName="SHA-512" hashValue="tSrSYA7+z5eSCJqlfEakcExP9QZwT3iDkElxnoshi6k+l3f6varHhyP9lUObzLGOeSAgxZHmLfhX318R7FaxZw==" saltValue="086DEDPMVDo8jYfNrGOXgw==" spinCount="100000" sqref="E8:E162" name="Rango1"/>
    <protectedRange algorithmName="SHA-512" hashValue="aKm0oa8P97jwdlNNbus9KoZFq//qaV9RiMiA0qXB63QE/XQ9eenM7eJucA08TiXOl33ySVbMW9c1dRYHlHqXvQ==" saltValue="l1ZO0eGpcmrxKw6fmZMVlA==" spinCount="100000" sqref="G8:I162" name="Rango2"/>
    <protectedRange algorithmName="SHA-512" hashValue="VPRnqyXQDiwm85L0wSiiX1Q89qaGsVDGx8TGjlQp0eNUngCrxIX+apWPDncCPes/WpoG9d3UwKZ9YBst7w3fNg==" saltValue="RS07xjmPwZ/2mX5r73bHpQ==" spinCount="100000" sqref="F9:F162" name="Rango3"/>
  </protectedRanges>
  <autoFilter ref="A8:I163" xr:uid="{34D1121C-F972-4B80-9877-89EEE2ABC5BD}"/>
  <sortState xmlns:xlrd2="http://schemas.microsoft.com/office/spreadsheetml/2017/richdata2" ref="A9:I162">
    <sortCondition ref="D9:D162"/>
  </sortState>
  <mergeCells count="6">
    <mergeCell ref="E168:G168"/>
    <mergeCell ref="K148:O149"/>
    <mergeCell ref="B1:I6"/>
    <mergeCell ref="B7:I7"/>
    <mergeCell ref="B163:H163"/>
    <mergeCell ref="E167:G167"/>
  </mergeCells>
  <pageMargins left="0.61" right="0.17" top="0.51181102362204722" bottom="0.74803149606299213" header="0.31496062992125984" footer="0.31496062992125984"/>
  <pageSetup scale="60" fitToHeight="3" orientation="portrait" r:id="rId1"/>
  <headerFooter>
    <oddFooter xml:space="preserve">&amp;C&amp;P of &amp;N Pages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35B92-FC46-4531-98DE-484A4DB63A79}">
  <sheetPr>
    <pageSetUpPr fitToPage="1"/>
  </sheetPr>
  <dimension ref="A1:P183"/>
  <sheetViews>
    <sheetView workbookViewId="0">
      <selection activeCell="K8" sqref="K8"/>
    </sheetView>
  </sheetViews>
  <sheetFormatPr defaultColWidth="9.140625" defaultRowHeight="15" customHeight="1"/>
  <cols>
    <col min="1" max="1" width="7.7109375" customWidth="1"/>
    <col min="2" max="2" width="15.28515625" customWidth="1"/>
    <col min="3" max="3" width="15.5703125" customWidth="1"/>
    <col min="4" max="4" width="57.140625" customWidth="1"/>
    <col min="5" max="7" width="11.5703125" customWidth="1"/>
    <col min="8" max="8" width="10.7109375" customWidth="1"/>
    <col min="9" max="9" width="13.28515625" customWidth="1"/>
    <col min="13" max="13" width="9.42578125" bestFit="1" customWidth="1"/>
    <col min="14" max="14" width="15.140625" customWidth="1"/>
    <col min="15" max="15" width="39.7109375" customWidth="1"/>
  </cols>
  <sheetData>
    <row r="1" spans="1:9" ht="22.5" customHeight="1">
      <c r="B1" s="484"/>
      <c r="C1" s="485"/>
      <c r="D1" s="485"/>
      <c r="E1" s="485"/>
      <c r="F1" s="485"/>
      <c r="G1" s="485"/>
      <c r="H1" s="485"/>
      <c r="I1" s="486"/>
    </row>
    <row r="2" spans="1:9" ht="22.5" customHeight="1">
      <c r="B2" s="487"/>
      <c r="C2" s="488"/>
      <c r="D2" s="488"/>
      <c r="E2" s="488"/>
      <c r="F2" s="488"/>
      <c r="G2" s="488"/>
      <c r="H2" s="488"/>
      <c r="I2" s="489"/>
    </row>
    <row r="3" spans="1:9" ht="22.5" customHeight="1">
      <c r="B3" s="487"/>
      <c r="C3" s="488"/>
      <c r="D3" s="488"/>
      <c r="E3" s="488"/>
      <c r="F3" s="488"/>
      <c r="G3" s="488"/>
      <c r="H3" s="488"/>
      <c r="I3" s="489"/>
    </row>
    <row r="4" spans="1:9" ht="22.5" customHeight="1">
      <c r="B4" s="487"/>
      <c r="C4" s="488"/>
      <c r="D4" s="488"/>
      <c r="E4" s="488"/>
      <c r="F4" s="488"/>
      <c r="G4" s="488"/>
      <c r="H4" s="488"/>
      <c r="I4" s="489"/>
    </row>
    <row r="5" spans="1:9" ht="22.5" customHeight="1">
      <c r="B5" s="487"/>
      <c r="C5" s="488"/>
      <c r="D5" s="488"/>
      <c r="E5" s="488"/>
      <c r="F5" s="488"/>
      <c r="G5" s="488"/>
      <c r="H5" s="488"/>
      <c r="I5" s="489"/>
    </row>
    <row r="6" spans="1:9" ht="11.25" customHeight="1">
      <c r="B6" s="490"/>
      <c r="C6" s="491"/>
      <c r="D6" s="491"/>
      <c r="E6" s="491"/>
      <c r="F6" s="491"/>
      <c r="G6" s="491"/>
      <c r="H6" s="491"/>
      <c r="I6" s="492"/>
    </row>
    <row r="7" spans="1:9" ht="21">
      <c r="B7" s="493" t="s">
        <v>468</v>
      </c>
      <c r="C7" s="494"/>
      <c r="D7" s="494"/>
      <c r="E7" s="494"/>
      <c r="F7" s="494"/>
      <c r="G7" s="494"/>
      <c r="H7" s="494"/>
      <c r="I7" s="495"/>
    </row>
    <row r="8" spans="1:9" ht="41.25">
      <c r="B8" s="265" t="s">
        <v>3</v>
      </c>
      <c r="C8" s="266" t="s">
        <v>4</v>
      </c>
      <c r="D8" s="266" t="s">
        <v>114</v>
      </c>
      <c r="E8" s="266" t="s">
        <v>469</v>
      </c>
      <c r="F8" s="266" t="s">
        <v>470</v>
      </c>
      <c r="G8" s="266" t="s">
        <v>471</v>
      </c>
      <c r="H8" s="267" t="s">
        <v>118</v>
      </c>
      <c r="I8" s="268" t="s">
        <v>119</v>
      </c>
    </row>
    <row r="9" spans="1:9" ht="18.75" customHeight="1">
      <c r="A9">
        <v>236306</v>
      </c>
      <c r="B9" s="269" t="s">
        <v>120</v>
      </c>
      <c r="C9" s="270">
        <v>45266</v>
      </c>
      <c r="D9" s="271" t="s">
        <v>121</v>
      </c>
      <c r="E9" s="273">
        <v>5</v>
      </c>
      <c r="F9" s="273">
        <v>5</v>
      </c>
      <c r="G9" s="273">
        <v>5</v>
      </c>
      <c r="H9" s="274">
        <v>266.68</v>
      </c>
      <c r="I9" s="408">
        <f>+G9*H9</f>
        <v>1333.4</v>
      </c>
    </row>
    <row r="10" spans="1:9" ht="18.75" customHeight="1">
      <c r="A10">
        <v>239101</v>
      </c>
      <c r="B10" s="257" t="s">
        <v>122</v>
      </c>
      <c r="C10" s="223">
        <v>45120</v>
      </c>
      <c r="D10" s="224" t="s">
        <v>123</v>
      </c>
      <c r="E10" s="273">
        <v>75</v>
      </c>
      <c r="F10" s="273">
        <v>60</v>
      </c>
      <c r="G10" s="273">
        <v>48</v>
      </c>
      <c r="H10" s="228">
        <v>152</v>
      </c>
      <c r="I10" s="408">
        <f t="shared" ref="I10:I74" si="0">+G10*H10</f>
        <v>7296</v>
      </c>
    </row>
    <row r="11" spans="1:9" ht="18.75" customHeight="1">
      <c r="A11">
        <v>239102</v>
      </c>
      <c r="B11" s="257" t="s">
        <v>122</v>
      </c>
      <c r="C11" s="223">
        <v>45468</v>
      </c>
      <c r="D11" s="224" t="s">
        <v>124</v>
      </c>
      <c r="E11" s="273">
        <v>400</v>
      </c>
      <c r="F11" s="273">
        <v>400</v>
      </c>
      <c r="G11" s="273">
        <v>400</v>
      </c>
      <c r="H11" s="227">
        <v>177</v>
      </c>
      <c r="I11" s="408">
        <f t="shared" si="0"/>
        <v>70800</v>
      </c>
    </row>
    <row r="12" spans="1:9" ht="18.75" customHeight="1">
      <c r="A12">
        <v>239905</v>
      </c>
      <c r="B12" s="257" t="s">
        <v>165</v>
      </c>
      <c r="C12" s="223">
        <v>43411</v>
      </c>
      <c r="D12" s="229" t="s">
        <v>126</v>
      </c>
      <c r="E12" s="273">
        <v>91</v>
      </c>
      <c r="F12" s="273">
        <v>91</v>
      </c>
      <c r="G12" s="273">
        <v>91</v>
      </c>
      <c r="H12" s="230">
        <v>5.25</v>
      </c>
      <c r="I12" s="408">
        <f t="shared" si="0"/>
        <v>477.75</v>
      </c>
    </row>
    <row r="13" spans="1:9" ht="18.75" customHeight="1">
      <c r="A13">
        <v>239905</v>
      </c>
      <c r="B13" s="257" t="s">
        <v>165</v>
      </c>
      <c r="C13" s="223">
        <v>44825</v>
      </c>
      <c r="D13" s="224" t="s">
        <v>127</v>
      </c>
      <c r="E13" s="273">
        <v>87</v>
      </c>
      <c r="F13" s="273">
        <v>87</v>
      </c>
      <c r="G13" s="273">
        <v>87</v>
      </c>
      <c r="H13" s="228">
        <v>17</v>
      </c>
      <c r="I13" s="408">
        <f t="shared" si="0"/>
        <v>1479</v>
      </c>
    </row>
    <row r="14" spans="1:9" ht="18.75" customHeight="1">
      <c r="A14">
        <v>239905</v>
      </c>
      <c r="B14" s="257" t="s">
        <v>128</v>
      </c>
      <c r="C14" s="223">
        <v>44833</v>
      </c>
      <c r="D14" s="231" t="s">
        <v>411</v>
      </c>
      <c r="E14" s="273">
        <v>91</v>
      </c>
      <c r="F14" s="273">
        <v>91</v>
      </c>
      <c r="G14" s="273">
        <v>91</v>
      </c>
      <c r="H14" s="228">
        <v>105.93</v>
      </c>
      <c r="I14" s="408">
        <f t="shared" si="0"/>
        <v>9639.630000000001</v>
      </c>
    </row>
    <row r="15" spans="1:9" ht="18.75" customHeight="1">
      <c r="A15">
        <v>234101</v>
      </c>
      <c r="B15" s="257" t="s">
        <v>130</v>
      </c>
      <c r="C15" s="223">
        <v>44945</v>
      </c>
      <c r="D15" s="231" t="s">
        <v>131</v>
      </c>
      <c r="E15" s="273">
        <v>28</v>
      </c>
      <c r="F15" s="273">
        <v>22</v>
      </c>
      <c r="G15" s="273">
        <v>12</v>
      </c>
      <c r="H15" s="228">
        <v>775</v>
      </c>
      <c r="I15" s="408">
        <f t="shared" si="0"/>
        <v>9300</v>
      </c>
    </row>
    <row r="16" spans="1:9" ht="18.75" customHeight="1">
      <c r="A16">
        <v>239101</v>
      </c>
      <c r="B16" s="257" t="s">
        <v>132</v>
      </c>
      <c r="C16" s="223">
        <v>45132</v>
      </c>
      <c r="D16" s="229" t="s">
        <v>133</v>
      </c>
      <c r="E16" s="273">
        <v>365</v>
      </c>
      <c r="F16" s="273">
        <v>363</v>
      </c>
      <c r="G16" s="273">
        <v>352</v>
      </c>
      <c r="H16" s="228">
        <v>798.65</v>
      </c>
      <c r="I16" s="408">
        <f t="shared" si="0"/>
        <v>281124.8</v>
      </c>
    </row>
    <row r="17" spans="1:9" ht="18.75" customHeight="1">
      <c r="A17">
        <v>239101</v>
      </c>
      <c r="B17" s="257" t="s">
        <v>136</v>
      </c>
      <c r="C17" s="223" t="s">
        <v>137</v>
      </c>
      <c r="D17" s="229" t="s">
        <v>138</v>
      </c>
      <c r="E17" s="273">
        <v>213</v>
      </c>
      <c r="F17" s="273">
        <v>193</v>
      </c>
      <c r="G17" s="273">
        <v>166</v>
      </c>
      <c r="H17" s="228">
        <v>826</v>
      </c>
      <c r="I17" s="408">
        <f t="shared" si="0"/>
        <v>137116</v>
      </c>
    </row>
    <row r="18" spans="1:9" ht="18.75" customHeight="1">
      <c r="A18">
        <v>239102</v>
      </c>
      <c r="B18" s="257" t="s">
        <v>136</v>
      </c>
      <c r="C18" s="223">
        <v>43099</v>
      </c>
      <c r="D18" s="229" t="s">
        <v>135</v>
      </c>
      <c r="E18" s="273">
        <v>153</v>
      </c>
      <c r="F18" s="273">
        <v>130</v>
      </c>
      <c r="G18" s="273">
        <v>121</v>
      </c>
      <c r="H18" s="228">
        <v>105.39</v>
      </c>
      <c r="I18" s="408">
        <f t="shared" si="0"/>
        <v>12752.19</v>
      </c>
    </row>
    <row r="19" spans="1:9" ht="18.75" customHeight="1">
      <c r="A19">
        <v>239101</v>
      </c>
      <c r="B19" s="257" t="s">
        <v>136</v>
      </c>
      <c r="C19" s="223">
        <v>45114</v>
      </c>
      <c r="D19" s="229" t="s">
        <v>139</v>
      </c>
      <c r="E19" s="273">
        <v>350</v>
      </c>
      <c r="F19" s="273">
        <v>334</v>
      </c>
      <c r="G19" s="273">
        <v>334</v>
      </c>
      <c r="H19" s="228">
        <v>348.9</v>
      </c>
      <c r="I19" s="408">
        <f t="shared" si="0"/>
        <v>116532.59999999999</v>
      </c>
    </row>
    <row r="20" spans="1:9" ht="18.75" customHeight="1">
      <c r="A20">
        <v>239905</v>
      </c>
      <c r="B20" s="257" t="s">
        <v>140</v>
      </c>
      <c r="C20" s="223">
        <v>44839</v>
      </c>
      <c r="D20" s="224" t="s">
        <v>141</v>
      </c>
      <c r="E20" s="273">
        <v>0</v>
      </c>
      <c r="F20" s="273">
        <v>0</v>
      </c>
      <c r="G20" s="273">
        <v>0</v>
      </c>
      <c r="H20" s="228">
        <v>2985</v>
      </c>
      <c r="I20" s="408">
        <f t="shared" si="0"/>
        <v>0</v>
      </c>
    </row>
    <row r="21" spans="1:9" ht="18.75" customHeight="1">
      <c r="A21">
        <v>236304</v>
      </c>
      <c r="B21" s="257" t="s">
        <v>142</v>
      </c>
      <c r="C21" s="223">
        <v>43411</v>
      </c>
      <c r="D21" s="229" t="s">
        <v>143</v>
      </c>
      <c r="E21" s="273">
        <v>20</v>
      </c>
      <c r="F21" s="273">
        <v>20</v>
      </c>
      <c r="G21" s="273">
        <v>20</v>
      </c>
      <c r="H21" s="228">
        <v>334</v>
      </c>
      <c r="I21" s="408">
        <f t="shared" si="0"/>
        <v>6680</v>
      </c>
    </row>
    <row r="22" spans="1:9" ht="18.75" customHeight="1">
      <c r="A22">
        <v>231101</v>
      </c>
      <c r="B22" s="257" t="s">
        <v>472</v>
      </c>
      <c r="C22" s="223">
        <v>45503</v>
      </c>
      <c r="D22" s="229" t="s">
        <v>145</v>
      </c>
      <c r="E22" s="273">
        <v>296</v>
      </c>
      <c r="F22" s="273">
        <v>216</v>
      </c>
      <c r="G22" s="273">
        <v>760</v>
      </c>
      <c r="H22" s="228">
        <v>119</v>
      </c>
      <c r="I22" s="408">
        <f t="shared" si="0"/>
        <v>90440</v>
      </c>
    </row>
    <row r="23" spans="1:9" ht="18.75" customHeight="1">
      <c r="B23" s="257" t="s">
        <v>155</v>
      </c>
      <c r="C23" s="223">
        <v>43803</v>
      </c>
      <c r="D23" s="229" t="s">
        <v>156</v>
      </c>
      <c r="E23" s="273">
        <v>0</v>
      </c>
      <c r="F23" s="273">
        <v>0</v>
      </c>
      <c r="G23" s="273">
        <v>0</v>
      </c>
      <c r="H23" s="228">
        <v>3530</v>
      </c>
      <c r="I23" s="408">
        <f t="shared" si="0"/>
        <v>0</v>
      </c>
    </row>
    <row r="24" spans="1:9" ht="18.75" customHeight="1">
      <c r="A24">
        <v>239905</v>
      </c>
      <c r="B24" s="257" t="s">
        <v>152</v>
      </c>
      <c r="C24" s="223">
        <v>44839</v>
      </c>
      <c r="D24" s="231" t="s">
        <v>153</v>
      </c>
      <c r="E24" s="273">
        <v>76</v>
      </c>
      <c r="F24" s="273">
        <v>76</v>
      </c>
      <c r="G24" s="273">
        <v>76</v>
      </c>
      <c r="H24" s="228">
        <v>50</v>
      </c>
      <c r="I24" s="408">
        <f t="shared" si="0"/>
        <v>3800</v>
      </c>
    </row>
    <row r="25" spans="1:9" ht="18.75" customHeight="1">
      <c r="A25">
        <v>231101</v>
      </c>
      <c r="B25" s="257" t="s">
        <v>157</v>
      </c>
      <c r="C25" s="223" t="s">
        <v>158</v>
      </c>
      <c r="D25" s="229" t="s">
        <v>159</v>
      </c>
      <c r="E25" s="273">
        <v>55</v>
      </c>
      <c r="F25" s="273">
        <v>33</v>
      </c>
      <c r="G25" s="273">
        <v>204</v>
      </c>
      <c r="H25" s="233">
        <v>135</v>
      </c>
      <c r="I25" s="408">
        <f t="shared" si="0"/>
        <v>27540</v>
      </c>
    </row>
    <row r="26" spans="1:9" ht="18.75" customHeight="1">
      <c r="B26" s="257" t="s">
        <v>473</v>
      </c>
      <c r="C26" s="223" t="s">
        <v>474</v>
      </c>
      <c r="D26" s="229" t="s">
        <v>475</v>
      </c>
      <c r="E26" s="273">
        <v>0</v>
      </c>
      <c r="F26" s="273">
        <v>73</v>
      </c>
      <c r="G26" s="273">
        <v>147</v>
      </c>
      <c r="H26" s="230">
        <v>60</v>
      </c>
      <c r="I26" s="408">
        <f t="shared" si="0"/>
        <v>8820</v>
      </c>
    </row>
    <row r="27" spans="1:9" ht="18.75" customHeight="1">
      <c r="A27">
        <v>239501</v>
      </c>
      <c r="B27" s="257" t="s">
        <v>412</v>
      </c>
      <c r="C27" s="243" t="s">
        <v>413</v>
      </c>
      <c r="D27" s="224" t="s">
        <v>414</v>
      </c>
      <c r="E27" s="273">
        <v>2</v>
      </c>
      <c r="F27" s="273">
        <v>2</v>
      </c>
      <c r="G27" s="273">
        <v>2</v>
      </c>
      <c r="H27" s="228">
        <v>1085</v>
      </c>
      <c r="I27" s="408">
        <f t="shared" si="0"/>
        <v>2170</v>
      </c>
    </row>
    <row r="28" spans="1:9" ht="18.75" customHeight="1">
      <c r="A28">
        <v>239501</v>
      </c>
      <c r="B28" s="257" t="s">
        <v>412</v>
      </c>
      <c r="C28" s="243" t="s">
        <v>413</v>
      </c>
      <c r="D28" s="224" t="s">
        <v>415</v>
      </c>
      <c r="E28" s="273">
        <v>2</v>
      </c>
      <c r="F28" s="273">
        <v>2</v>
      </c>
      <c r="G28" s="273">
        <v>2</v>
      </c>
      <c r="H28" s="228">
        <v>960</v>
      </c>
      <c r="I28" s="408">
        <f t="shared" si="0"/>
        <v>1920</v>
      </c>
    </row>
    <row r="29" spans="1:9" ht="18.75" customHeight="1">
      <c r="A29">
        <v>239501</v>
      </c>
      <c r="B29" s="257" t="s">
        <v>412</v>
      </c>
      <c r="C29" s="243" t="s">
        <v>413</v>
      </c>
      <c r="D29" s="224" t="s">
        <v>416</v>
      </c>
      <c r="E29" s="273">
        <v>2</v>
      </c>
      <c r="F29" s="273">
        <v>2</v>
      </c>
      <c r="G29" s="273">
        <v>2</v>
      </c>
      <c r="H29" s="228">
        <v>775</v>
      </c>
      <c r="I29" s="408">
        <f t="shared" si="0"/>
        <v>1550</v>
      </c>
    </row>
    <row r="30" spans="1:9" ht="18.75" customHeight="1">
      <c r="A30">
        <v>239501</v>
      </c>
      <c r="B30" s="257" t="s">
        <v>412</v>
      </c>
      <c r="C30" s="243" t="s">
        <v>413</v>
      </c>
      <c r="D30" s="224" t="s">
        <v>417</v>
      </c>
      <c r="E30" s="273">
        <v>2</v>
      </c>
      <c r="F30" s="273">
        <v>2</v>
      </c>
      <c r="G30" s="273">
        <v>2</v>
      </c>
      <c r="H30" s="228">
        <v>789</v>
      </c>
      <c r="I30" s="408">
        <f t="shared" si="0"/>
        <v>1578</v>
      </c>
    </row>
    <row r="31" spans="1:9" ht="18.75" customHeight="1">
      <c r="A31">
        <v>239101</v>
      </c>
      <c r="B31" s="257" t="s">
        <v>243</v>
      </c>
      <c r="C31" s="243" t="s">
        <v>418</v>
      </c>
      <c r="D31" s="224" t="s">
        <v>419</v>
      </c>
      <c r="E31" s="273">
        <v>200</v>
      </c>
      <c r="F31" s="273">
        <v>200</v>
      </c>
      <c r="G31" s="273">
        <v>200</v>
      </c>
      <c r="H31" s="228">
        <v>4.5999999999999996</v>
      </c>
      <c r="I31" s="408">
        <f t="shared" si="0"/>
        <v>919.99999999999989</v>
      </c>
    </row>
    <row r="32" spans="1:9" ht="18.75" customHeight="1">
      <c r="A32">
        <v>231101</v>
      </c>
      <c r="B32" s="257" t="s">
        <v>162</v>
      </c>
      <c r="C32" s="223" t="s">
        <v>163</v>
      </c>
      <c r="D32" s="231" t="s">
        <v>164</v>
      </c>
      <c r="E32" s="273">
        <v>115</v>
      </c>
      <c r="F32" s="273">
        <v>455</v>
      </c>
      <c r="G32" s="273">
        <v>71</v>
      </c>
      <c r="H32" s="228">
        <v>230.6</v>
      </c>
      <c r="I32" s="408">
        <f t="shared" si="0"/>
        <v>16372.6</v>
      </c>
    </row>
    <row r="33" spans="1:9" ht="18.75" customHeight="1">
      <c r="A33">
        <v>239501</v>
      </c>
      <c r="B33" s="257" t="s">
        <v>420</v>
      </c>
      <c r="C33" s="243" t="s">
        <v>413</v>
      </c>
      <c r="D33" s="231" t="s">
        <v>421</v>
      </c>
      <c r="E33" s="273">
        <v>10</v>
      </c>
      <c r="F33" s="273">
        <v>10</v>
      </c>
      <c r="G33" s="273">
        <v>10</v>
      </c>
      <c r="H33" s="228">
        <f>140000.04/10</f>
        <v>14000.004000000001</v>
      </c>
      <c r="I33" s="408">
        <f t="shared" si="0"/>
        <v>140000.04</v>
      </c>
    </row>
    <row r="34" spans="1:9" ht="18.75" customHeight="1">
      <c r="A34" s="323" t="s">
        <v>422</v>
      </c>
      <c r="B34" s="257" t="s">
        <v>423</v>
      </c>
      <c r="C34" s="223">
        <v>44825</v>
      </c>
      <c r="D34" s="224" t="s">
        <v>166</v>
      </c>
      <c r="E34" s="273">
        <v>1</v>
      </c>
      <c r="F34" s="273">
        <v>1</v>
      </c>
      <c r="G34" s="273">
        <v>1</v>
      </c>
      <c r="H34" s="228">
        <v>589</v>
      </c>
      <c r="I34" s="408">
        <f t="shared" si="0"/>
        <v>589</v>
      </c>
    </row>
    <row r="35" spans="1:9" ht="18.75" customHeight="1">
      <c r="A35" s="323" t="s">
        <v>422</v>
      </c>
      <c r="B35" s="257" t="s">
        <v>165</v>
      </c>
      <c r="C35" s="223">
        <v>44825</v>
      </c>
      <c r="D35" s="224" t="s">
        <v>168</v>
      </c>
      <c r="E35" s="273">
        <v>33</v>
      </c>
      <c r="F35" s="273">
        <v>33</v>
      </c>
      <c r="G35" s="273">
        <v>33</v>
      </c>
      <c r="H35" s="228">
        <v>118.64</v>
      </c>
      <c r="I35" s="408">
        <f t="shared" si="0"/>
        <v>3915.12</v>
      </c>
    </row>
    <row r="36" spans="1:9" ht="18.75" customHeight="1">
      <c r="A36" s="323">
        <v>239905</v>
      </c>
      <c r="B36" s="257" t="s">
        <v>165</v>
      </c>
      <c r="C36" s="223">
        <v>43411</v>
      </c>
      <c r="D36" s="229" t="s">
        <v>169</v>
      </c>
      <c r="E36" s="273">
        <v>9</v>
      </c>
      <c r="F36" s="273">
        <v>9</v>
      </c>
      <c r="G36" s="273">
        <v>9</v>
      </c>
      <c r="H36" s="228">
        <v>118.64</v>
      </c>
      <c r="I36" s="408">
        <f t="shared" si="0"/>
        <v>1067.76</v>
      </c>
    </row>
    <row r="37" spans="1:9" ht="18.75" customHeight="1">
      <c r="A37">
        <v>239102</v>
      </c>
      <c r="B37" s="257" t="s">
        <v>172</v>
      </c>
      <c r="C37" s="223" t="s">
        <v>173</v>
      </c>
      <c r="D37" s="232" t="s">
        <v>174</v>
      </c>
      <c r="E37" s="273">
        <v>13</v>
      </c>
      <c r="F37" s="273">
        <v>13</v>
      </c>
      <c r="G37" s="273">
        <v>13</v>
      </c>
      <c r="H37" s="230">
        <v>76.709999999999994</v>
      </c>
      <c r="I37" s="408">
        <f t="shared" si="0"/>
        <v>997.2299999999999</v>
      </c>
    </row>
    <row r="38" spans="1:9" ht="18.75" customHeight="1">
      <c r="B38" s="257" t="s">
        <v>175</v>
      </c>
      <c r="C38" s="223">
        <v>45698</v>
      </c>
      <c r="D38" s="433" t="s">
        <v>476</v>
      </c>
      <c r="E38" s="273">
        <v>0</v>
      </c>
      <c r="F38" s="273">
        <v>12</v>
      </c>
      <c r="G38" s="273">
        <v>12</v>
      </c>
      <c r="H38" s="230">
        <v>8911.36</v>
      </c>
      <c r="I38" s="408">
        <f t="shared" si="0"/>
        <v>106936.32000000001</v>
      </c>
    </row>
    <row r="39" spans="1:9" ht="18.75" customHeight="1">
      <c r="B39" s="257" t="s">
        <v>175</v>
      </c>
      <c r="C39" s="223">
        <v>45698</v>
      </c>
      <c r="D39" s="433" t="s">
        <v>477</v>
      </c>
      <c r="E39" s="273">
        <v>0</v>
      </c>
      <c r="F39" s="273">
        <v>30</v>
      </c>
      <c r="G39" s="273">
        <v>30</v>
      </c>
      <c r="H39" s="230">
        <v>1427.21</v>
      </c>
      <c r="I39" s="408">
        <f t="shared" si="0"/>
        <v>42816.3</v>
      </c>
    </row>
    <row r="40" spans="1:9" ht="18.75" customHeight="1">
      <c r="A40">
        <v>239101</v>
      </c>
      <c r="B40" s="257" t="s">
        <v>175</v>
      </c>
      <c r="C40" s="223">
        <v>45132</v>
      </c>
      <c r="D40" s="229" t="s">
        <v>176</v>
      </c>
      <c r="E40" s="273">
        <v>23</v>
      </c>
      <c r="F40" s="273">
        <v>23</v>
      </c>
      <c r="G40" s="273">
        <v>23</v>
      </c>
      <c r="H40" s="228">
        <v>11210</v>
      </c>
      <c r="I40" s="408">
        <f t="shared" si="0"/>
        <v>257830</v>
      </c>
    </row>
    <row r="41" spans="1:9" ht="18.75" customHeight="1">
      <c r="A41">
        <v>239905</v>
      </c>
      <c r="B41" s="257" t="s">
        <v>177</v>
      </c>
      <c r="C41" s="223">
        <v>43411</v>
      </c>
      <c r="D41" s="229" t="s">
        <v>178</v>
      </c>
      <c r="E41" s="273">
        <v>3</v>
      </c>
      <c r="F41" s="273">
        <v>3</v>
      </c>
      <c r="G41" s="273">
        <v>3</v>
      </c>
      <c r="H41" s="228">
        <v>300.85000000000002</v>
      </c>
      <c r="I41" s="408">
        <f t="shared" si="0"/>
        <v>902.55000000000007</v>
      </c>
    </row>
    <row r="42" spans="1:9" ht="18.75" customHeight="1">
      <c r="A42" s="323">
        <v>239905</v>
      </c>
      <c r="B42" s="257" t="s">
        <v>179</v>
      </c>
      <c r="C42" s="223">
        <v>44825</v>
      </c>
      <c r="D42" s="231" t="s">
        <v>180</v>
      </c>
      <c r="E42" s="273">
        <v>94</v>
      </c>
      <c r="F42" s="273">
        <v>94</v>
      </c>
      <c r="G42" s="273">
        <v>94</v>
      </c>
      <c r="H42" s="228">
        <v>52</v>
      </c>
      <c r="I42" s="408">
        <f t="shared" si="0"/>
        <v>4888</v>
      </c>
    </row>
    <row r="43" spans="1:9" ht="18.75" customHeight="1">
      <c r="A43" s="323">
        <v>239905</v>
      </c>
      <c r="B43" s="257" t="s">
        <v>179</v>
      </c>
      <c r="C43" s="223">
        <v>44825</v>
      </c>
      <c r="D43" s="231" t="s">
        <v>181</v>
      </c>
      <c r="E43" s="273">
        <v>97</v>
      </c>
      <c r="F43" s="273">
        <v>97</v>
      </c>
      <c r="G43" s="273">
        <v>97</v>
      </c>
      <c r="H43" s="228">
        <v>76</v>
      </c>
      <c r="I43" s="408">
        <f t="shared" si="0"/>
        <v>7372</v>
      </c>
    </row>
    <row r="44" spans="1:9" ht="18.75" customHeight="1">
      <c r="A44" s="323" t="s">
        <v>424</v>
      </c>
      <c r="B44" s="257" t="s">
        <v>182</v>
      </c>
      <c r="C44" s="223">
        <v>45114</v>
      </c>
      <c r="D44" s="231" t="s">
        <v>183</v>
      </c>
      <c r="E44" s="273">
        <v>140</v>
      </c>
      <c r="F44" s="273">
        <v>96</v>
      </c>
      <c r="G44" s="273">
        <v>58</v>
      </c>
      <c r="H44" s="228">
        <v>52</v>
      </c>
      <c r="I44" s="408">
        <f t="shared" si="0"/>
        <v>3016</v>
      </c>
    </row>
    <row r="45" spans="1:9" ht="18.75" customHeight="1">
      <c r="A45" s="323" t="s">
        <v>422</v>
      </c>
      <c r="B45" s="257" t="s">
        <v>184</v>
      </c>
      <c r="C45" s="223">
        <v>44825</v>
      </c>
      <c r="D45" s="229" t="s">
        <v>185</v>
      </c>
      <c r="E45" s="273">
        <v>25</v>
      </c>
      <c r="F45" s="273">
        <v>25</v>
      </c>
      <c r="G45" s="273">
        <v>25</v>
      </c>
      <c r="H45" s="228">
        <v>22.88</v>
      </c>
      <c r="I45" s="408">
        <f t="shared" si="0"/>
        <v>572</v>
      </c>
    </row>
    <row r="46" spans="1:9" ht="18.75" customHeight="1">
      <c r="A46" s="323" t="s">
        <v>422</v>
      </c>
      <c r="B46" s="257" t="s">
        <v>184</v>
      </c>
      <c r="C46" s="223">
        <v>43411</v>
      </c>
      <c r="D46" s="229" t="s">
        <v>187</v>
      </c>
      <c r="E46" s="273">
        <v>37</v>
      </c>
      <c r="F46" s="273">
        <v>37</v>
      </c>
      <c r="G46" s="273">
        <v>37</v>
      </c>
      <c r="H46" s="228">
        <v>7</v>
      </c>
      <c r="I46" s="408">
        <f t="shared" si="0"/>
        <v>259</v>
      </c>
    </row>
    <row r="47" spans="1:9" ht="18.75" customHeight="1">
      <c r="A47" s="323" t="s">
        <v>422</v>
      </c>
      <c r="B47" s="257" t="s">
        <v>184</v>
      </c>
      <c r="C47" s="223">
        <v>44825</v>
      </c>
      <c r="D47" s="229" t="s">
        <v>188</v>
      </c>
      <c r="E47" s="273">
        <v>292</v>
      </c>
      <c r="F47" s="273">
        <v>292</v>
      </c>
      <c r="G47" s="273">
        <v>292</v>
      </c>
      <c r="H47" s="228">
        <v>12.71</v>
      </c>
      <c r="I47" s="408">
        <f t="shared" si="0"/>
        <v>3711.32</v>
      </c>
    </row>
    <row r="48" spans="1:9" ht="18.75" customHeight="1">
      <c r="A48" s="323"/>
      <c r="B48" s="257" t="s">
        <v>478</v>
      </c>
      <c r="C48" s="223">
        <v>45698</v>
      </c>
      <c r="D48" s="229" t="s">
        <v>479</v>
      </c>
      <c r="E48" s="273">
        <v>0</v>
      </c>
      <c r="F48" s="273">
        <v>2</v>
      </c>
      <c r="G48" s="273">
        <v>2</v>
      </c>
      <c r="H48" s="228">
        <v>2450.62</v>
      </c>
      <c r="I48" s="408">
        <f t="shared" si="0"/>
        <v>4901.24</v>
      </c>
    </row>
    <row r="49" spans="1:16" ht="18.75" customHeight="1">
      <c r="A49" s="323" t="s">
        <v>425</v>
      </c>
      <c r="B49" s="257" t="s">
        <v>189</v>
      </c>
      <c r="C49" s="223">
        <v>45110</v>
      </c>
      <c r="D49" s="229" t="s">
        <v>190</v>
      </c>
      <c r="E49" s="273">
        <v>64</v>
      </c>
      <c r="F49" s="273">
        <v>64</v>
      </c>
      <c r="G49" s="273">
        <v>64</v>
      </c>
      <c r="H49" s="228">
        <v>158.9</v>
      </c>
      <c r="I49" s="408">
        <f t="shared" si="0"/>
        <v>10169.6</v>
      </c>
    </row>
    <row r="50" spans="1:16" ht="18.75" customHeight="1">
      <c r="A50" s="323" t="s">
        <v>425</v>
      </c>
      <c r="B50" s="257" t="s">
        <v>189</v>
      </c>
      <c r="C50" s="223">
        <v>45112</v>
      </c>
      <c r="D50" s="229" t="s">
        <v>192</v>
      </c>
      <c r="E50" s="273">
        <v>234</v>
      </c>
      <c r="F50" s="273">
        <v>224</v>
      </c>
      <c r="G50" s="273">
        <v>224</v>
      </c>
      <c r="H50" s="228">
        <v>199.07</v>
      </c>
      <c r="I50" s="408">
        <f t="shared" si="0"/>
        <v>44591.68</v>
      </c>
    </row>
    <row r="51" spans="1:16" ht="18.75" customHeight="1">
      <c r="A51" s="323"/>
      <c r="B51" s="257" t="s">
        <v>189</v>
      </c>
      <c r="C51" s="223" t="s">
        <v>480</v>
      </c>
      <c r="D51" s="229" t="s">
        <v>481</v>
      </c>
      <c r="E51" s="273">
        <v>0</v>
      </c>
      <c r="F51" s="273">
        <v>0</v>
      </c>
      <c r="G51" s="273">
        <v>50</v>
      </c>
      <c r="H51" s="228">
        <v>125</v>
      </c>
      <c r="I51" s="408">
        <f t="shared" si="0"/>
        <v>6250</v>
      </c>
    </row>
    <row r="52" spans="1:16" ht="18.75" customHeight="1">
      <c r="A52" s="323" t="s">
        <v>422</v>
      </c>
      <c r="B52" s="257" t="s">
        <v>195</v>
      </c>
      <c r="C52" s="223">
        <v>44825</v>
      </c>
      <c r="D52" s="229" t="s">
        <v>196</v>
      </c>
      <c r="E52" s="273">
        <v>60</v>
      </c>
      <c r="F52" s="273">
        <v>60</v>
      </c>
      <c r="G52" s="273">
        <v>60</v>
      </c>
      <c r="H52" s="228">
        <v>30</v>
      </c>
      <c r="I52" s="408">
        <f t="shared" si="0"/>
        <v>1800</v>
      </c>
    </row>
    <row r="53" spans="1:16" ht="18.75" customHeight="1">
      <c r="A53" s="323" t="s">
        <v>422</v>
      </c>
      <c r="B53" s="257" t="s">
        <v>195</v>
      </c>
      <c r="C53" s="223">
        <v>44825</v>
      </c>
      <c r="D53" s="231" t="s">
        <v>197</v>
      </c>
      <c r="E53" s="273">
        <v>55</v>
      </c>
      <c r="F53" s="273">
        <v>55</v>
      </c>
      <c r="G53" s="273">
        <v>55</v>
      </c>
      <c r="H53" s="228">
        <v>8.6999999999999993</v>
      </c>
      <c r="I53" s="408">
        <f t="shared" si="0"/>
        <v>478.49999999999994</v>
      </c>
    </row>
    <row r="54" spans="1:16" ht="18.75" customHeight="1">
      <c r="A54" s="323" t="s">
        <v>426</v>
      </c>
      <c r="B54" s="257" t="s">
        <v>198</v>
      </c>
      <c r="C54" s="223">
        <v>45266</v>
      </c>
      <c r="D54" s="231" t="s">
        <v>199</v>
      </c>
      <c r="E54" s="273">
        <v>20</v>
      </c>
      <c r="F54" s="273">
        <v>20</v>
      </c>
      <c r="G54" s="273">
        <v>20</v>
      </c>
      <c r="H54" s="230">
        <v>76.7</v>
      </c>
      <c r="I54" s="408">
        <f t="shared" si="0"/>
        <v>1534</v>
      </c>
    </row>
    <row r="55" spans="1:16" ht="18.75" customHeight="1">
      <c r="A55" s="327" t="s">
        <v>427</v>
      </c>
      <c r="B55" s="257" t="s">
        <v>202</v>
      </c>
      <c r="C55" s="223">
        <v>45408</v>
      </c>
      <c r="D55" s="235" t="s">
        <v>203</v>
      </c>
      <c r="E55" s="273">
        <v>3</v>
      </c>
      <c r="F55" s="273">
        <v>3</v>
      </c>
      <c r="G55" s="273">
        <v>2</v>
      </c>
      <c r="H55" s="230">
        <v>2232.0057999999999</v>
      </c>
      <c r="I55" s="408">
        <f t="shared" si="0"/>
        <v>4464.0115999999998</v>
      </c>
      <c r="M55" s="426"/>
      <c r="N55" s="427"/>
      <c r="O55" s="428"/>
      <c r="P55" s="429"/>
    </row>
    <row r="56" spans="1:16" ht="18.75" customHeight="1">
      <c r="A56" s="364" t="s">
        <v>428</v>
      </c>
      <c r="B56" s="257" t="s">
        <v>206</v>
      </c>
      <c r="C56" s="223">
        <v>43099</v>
      </c>
      <c r="D56" s="231" t="s">
        <v>208</v>
      </c>
      <c r="E56" s="273">
        <v>279</v>
      </c>
      <c r="F56" s="273">
        <v>278</v>
      </c>
      <c r="G56" s="273">
        <v>278</v>
      </c>
      <c r="H56" s="228">
        <v>126</v>
      </c>
      <c r="I56" s="408">
        <f t="shared" si="0"/>
        <v>35028</v>
      </c>
    </row>
    <row r="57" spans="1:16" ht="18.75" customHeight="1">
      <c r="A57" s="364"/>
      <c r="B57" s="257" t="s">
        <v>211</v>
      </c>
      <c r="C57" s="223" t="s">
        <v>480</v>
      </c>
      <c r="D57" s="237" t="s">
        <v>209</v>
      </c>
      <c r="E57" s="273">
        <v>0</v>
      </c>
      <c r="F57" s="273">
        <v>0</v>
      </c>
      <c r="G57" s="273">
        <v>144</v>
      </c>
      <c r="H57" s="228">
        <v>48.94</v>
      </c>
      <c r="I57" s="408">
        <f t="shared" si="0"/>
        <v>7047.36</v>
      </c>
    </row>
    <row r="58" spans="1:16" ht="18.75" customHeight="1">
      <c r="A58" t="s">
        <v>427</v>
      </c>
      <c r="B58" s="257" t="s">
        <v>211</v>
      </c>
      <c r="C58" s="223">
        <v>45469</v>
      </c>
      <c r="D58" s="237" t="s">
        <v>209</v>
      </c>
      <c r="E58" s="273">
        <v>96</v>
      </c>
      <c r="F58" s="273">
        <v>80</v>
      </c>
      <c r="G58" s="273">
        <v>68</v>
      </c>
      <c r="H58" s="228">
        <v>56.805199999999999</v>
      </c>
      <c r="I58" s="408">
        <f t="shared" si="0"/>
        <v>3862.7536</v>
      </c>
    </row>
    <row r="59" spans="1:16" ht="18.75" customHeight="1">
      <c r="A59" t="s">
        <v>427</v>
      </c>
      <c r="B59" s="257" t="s">
        <v>211</v>
      </c>
      <c r="C59" s="223">
        <v>45469</v>
      </c>
      <c r="D59" s="237" t="s">
        <v>210</v>
      </c>
      <c r="E59" s="273">
        <v>198</v>
      </c>
      <c r="F59" s="273">
        <v>183</v>
      </c>
      <c r="G59" s="273">
        <v>183</v>
      </c>
      <c r="H59" s="228">
        <v>54.003189999999996</v>
      </c>
      <c r="I59" s="408">
        <f t="shared" si="0"/>
        <v>9882.5837699999993</v>
      </c>
    </row>
    <row r="60" spans="1:16" ht="18.75" customHeight="1">
      <c r="A60" s="325" t="s">
        <v>427</v>
      </c>
      <c r="B60" s="257" t="s">
        <v>211</v>
      </c>
      <c r="C60" s="223">
        <v>45469</v>
      </c>
      <c r="D60" s="237" t="s">
        <v>429</v>
      </c>
      <c r="E60" s="273">
        <v>150</v>
      </c>
      <c r="F60" s="273">
        <v>150</v>
      </c>
      <c r="G60" s="273">
        <v>148</v>
      </c>
      <c r="H60" s="228">
        <v>18.998000000000001</v>
      </c>
      <c r="I60" s="408">
        <f t="shared" si="0"/>
        <v>2811.7040000000002</v>
      </c>
    </row>
    <row r="61" spans="1:16" ht="18.75" customHeight="1">
      <c r="A61" s="325"/>
      <c r="B61" s="257" t="s">
        <v>213</v>
      </c>
      <c r="C61" s="223">
        <v>45469</v>
      </c>
      <c r="D61" s="231" t="s">
        <v>214</v>
      </c>
      <c r="E61" s="273">
        <v>2</v>
      </c>
      <c r="F61" s="273">
        <v>2</v>
      </c>
      <c r="G61" s="273">
        <v>0</v>
      </c>
      <c r="H61" s="228">
        <v>90</v>
      </c>
      <c r="I61" s="408">
        <f t="shared" si="0"/>
        <v>0</v>
      </c>
    </row>
    <row r="62" spans="1:16" ht="18.75" customHeight="1">
      <c r="A62" s="325" t="s">
        <v>427</v>
      </c>
      <c r="B62" s="257" t="s">
        <v>213</v>
      </c>
      <c r="C62" s="223" t="s">
        <v>462</v>
      </c>
      <c r="D62" s="237" t="s">
        <v>482</v>
      </c>
      <c r="E62" s="273">
        <v>571</v>
      </c>
      <c r="F62" s="273">
        <v>571</v>
      </c>
      <c r="G62" s="273">
        <v>571</v>
      </c>
      <c r="H62" s="228">
        <v>90</v>
      </c>
      <c r="I62" s="408">
        <f t="shared" si="0"/>
        <v>51390</v>
      </c>
    </row>
    <row r="63" spans="1:16" ht="18.75" customHeight="1">
      <c r="A63" s="325" t="s">
        <v>427</v>
      </c>
      <c r="B63" s="257" t="s">
        <v>213</v>
      </c>
      <c r="C63" s="223">
        <v>45932</v>
      </c>
      <c r="D63" s="232" t="s">
        <v>483</v>
      </c>
      <c r="E63" s="273">
        <v>0</v>
      </c>
      <c r="F63" s="273">
        <v>10</v>
      </c>
      <c r="G63" s="273">
        <v>10</v>
      </c>
      <c r="H63" s="228">
        <v>424.68</v>
      </c>
      <c r="I63" s="408">
        <f t="shared" si="0"/>
        <v>4246.8</v>
      </c>
    </row>
    <row r="64" spans="1:16" ht="18.75" customHeight="1">
      <c r="A64" s="325"/>
      <c r="B64" s="257" t="s">
        <v>213</v>
      </c>
      <c r="C64" s="223">
        <v>45932</v>
      </c>
      <c r="D64" s="232" t="s">
        <v>484</v>
      </c>
      <c r="E64" s="273">
        <v>0</v>
      </c>
      <c r="F64" s="273">
        <v>10</v>
      </c>
      <c r="G64" s="273">
        <v>10</v>
      </c>
      <c r="H64" s="228">
        <v>536.07000000000005</v>
      </c>
      <c r="I64" s="408">
        <f t="shared" si="0"/>
        <v>5360.7000000000007</v>
      </c>
    </row>
    <row r="65" spans="1:9" ht="18.75" customHeight="1">
      <c r="A65" s="325"/>
      <c r="B65" s="257" t="s">
        <v>213</v>
      </c>
      <c r="C65" s="223">
        <v>45932</v>
      </c>
      <c r="D65" s="232" t="s">
        <v>485</v>
      </c>
      <c r="E65" s="273">
        <v>0</v>
      </c>
      <c r="F65" s="273">
        <v>10</v>
      </c>
      <c r="G65" s="273">
        <v>10</v>
      </c>
      <c r="H65" s="228">
        <v>268.20999999999998</v>
      </c>
      <c r="I65" s="408">
        <f t="shared" si="0"/>
        <v>2682.1</v>
      </c>
    </row>
    <row r="66" spans="1:9" ht="18.75" customHeight="1">
      <c r="A66" s="325" t="s">
        <v>427</v>
      </c>
      <c r="B66" s="257" t="s">
        <v>215</v>
      </c>
      <c r="C66" s="223">
        <v>44278</v>
      </c>
      <c r="D66" s="231" t="s">
        <v>216</v>
      </c>
      <c r="E66" s="273">
        <v>20</v>
      </c>
      <c r="F66" s="273">
        <v>20</v>
      </c>
      <c r="G66" s="273">
        <v>20</v>
      </c>
      <c r="H66" s="228">
        <v>296.00290000000001</v>
      </c>
      <c r="I66" s="408">
        <f t="shared" si="0"/>
        <v>5920.058</v>
      </c>
    </row>
    <row r="67" spans="1:9" ht="18.75" customHeight="1">
      <c r="A67" s="325"/>
      <c r="B67" s="257" t="s">
        <v>215</v>
      </c>
      <c r="C67" s="223">
        <v>44949</v>
      </c>
      <c r="D67" s="232" t="s">
        <v>218</v>
      </c>
      <c r="E67" s="273">
        <v>20</v>
      </c>
      <c r="F67" s="273">
        <v>20</v>
      </c>
      <c r="G67" s="273">
        <v>20</v>
      </c>
      <c r="H67" s="228">
        <v>89.76</v>
      </c>
      <c r="I67" s="408">
        <f t="shared" si="0"/>
        <v>1795.2</v>
      </c>
    </row>
    <row r="68" spans="1:9" ht="18.75" customHeight="1">
      <c r="A68">
        <v>239501</v>
      </c>
      <c r="B68" s="257" t="s">
        <v>215</v>
      </c>
      <c r="C68" s="243" t="s">
        <v>413</v>
      </c>
      <c r="D68" s="224" t="s">
        <v>430</v>
      </c>
      <c r="E68" s="273">
        <v>2</v>
      </c>
      <c r="F68" s="273">
        <v>2</v>
      </c>
      <c r="G68" s="273">
        <v>2</v>
      </c>
      <c r="H68" s="228">
        <f>2480.01/2</f>
        <v>1240.0050000000001</v>
      </c>
      <c r="I68" s="408">
        <f t="shared" si="0"/>
        <v>2480.0100000000002</v>
      </c>
    </row>
    <row r="69" spans="1:9" ht="18.75" customHeight="1">
      <c r="A69">
        <v>239501</v>
      </c>
      <c r="B69" s="257" t="s">
        <v>215</v>
      </c>
      <c r="C69" s="243" t="s">
        <v>413</v>
      </c>
      <c r="D69" s="224" t="s">
        <v>431</v>
      </c>
      <c r="E69" s="273">
        <v>5</v>
      </c>
      <c r="F69" s="273">
        <v>5</v>
      </c>
      <c r="G69" s="273">
        <v>5</v>
      </c>
      <c r="H69" s="228">
        <f>6974.98/5</f>
        <v>1394.9959999999999</v>
      </c>
      <c r="I69" s="408">
        <f t="shared" si="0"/>
        <v>6974.98</v>
      </c>
    </row>
    <row r="70" spans="1:9" ht="18.75" customHeight="1">
      <c r="A70">
        <v>239501</v>
      </c>
      <c r="B70" s="257" t="s">
        <v>215</v>
      </c>
      <c r="C70" s="243" t="s">
        <v>413</v>
      </c>
      <c r="D70" s="224" t="s">
        <v>432</v>
      </c>
      <c r="E70" s="273">
        <v>3</v>
      </c>
      <c r="F70" s="273">
        <v>3</v>
      </c>
      <c r="G70" s="273">
        <v>3</v>
      </c>
      <c r="H70" s="228">
        <f>3720.01/3</f>
        <v>1240.0033333333333</v>
      </c>
      <c r="I70" s="408">
        <f t="shared" si="0"/>
        <v>3720.01</v>
      </c>
    </row>
    <row r="71" spans="1:9" ht="18.75" customHeight="1">
      <c r="A71" s="325" t="s">
        <v>422</v>
      </c>
      <c r="B71" s="257" t="s">
        <v>219</v>
      </c>
      <c r="C71" s="223">
        <v>44825</v>
      </c>
      <c r="D71" s="231" t="s">
        <v>220</v>
      </c>
      <c r="E71" s="273">
        <v>128</v>
      </c>
      <c r="F71" s="273">
        <v>128</v>
      </c>
      <c r="G71" s="273">
        <v>128</v>
      </c>
      <c r="H71" s="228">
        <v>12.71</v>
      </c>
      <c r="I71" s="408">
        <f t="shared" si="0"/>
        <v>1626.88</v>
      </c>
    </row>
    <row r="72" spans="1:9" ht="18.75" customHeight="1">
      <c r="A72" s="325" t="s">
        <v>424</v>
      </c>
      <c r="B72" s="257" t="s">
        <v>221</v>
      </c>
      <c r="C72" s="223">
        <v>45127</v>
      </c>
      <c r="D72" s="231" t="s">
        <v>222</v>
      </c>
      <c r="E72" s="273">
        <v>124</v>
      </c>
      <c r="F72" s="273">
        <v>84</v>
      </c>
      <c r="G72" s="273">
        <v>47</v>
      </c>
      <c r="H72" s="228">
        <v>70.59</v>
      </c>
      <c r="I72" s="408">
        <f t="shared" si="0"/>
        <v>3317.73</v>
      </c>
    </row>
    <row r="73" spans="1:9" ht="18.75" customHeight="1">
      <c r="A73" s="363" t="s">
        <v>424</v>
      </c>
      <c r="B73" s="257" t="s">
        <v>221</v>
      </c>
      <c r="C73" s="223" t="s">
        <v>173</v>
      </c>
      <c r="D73" s="232" t="s">
        <v>223</v>
      </c>
      <c r="E73" s="273">
        <v>100</v>
      </c>
      <c r="F73" s="273">
        <v>100</v>
      </c>
      <c r="G73" s="273">
        <v>100</v>
      </c>
      <c r="H73" s="230">
        <v>491.67</v>
      </c>
      <c r="I73" s="408">
        <f t="shared" si="0"/>
        <v>49167</v>
      </c>
    </row>
    <row r="74" spans="1:9" ht="18.75" customHeight="1">
      <c r="A74" s="364" t="s">
        <v>428</v>
      </c>
      <c r="B74" s="257" t="s">
        <v>224</v>
      </c>
      <c r="C74" s="223">
        <v>44897</v>
      </c>
      <c r="D74" s="232" t="s">
        <v>225</v>
      </c>
      <c r="E74" s="273">
        <v>1</v>
      </c>
      <c r="F74" s="273">
        <v>1</v>
      </c>
      <c r="G74" s="273">
        <v>1</v>
      </c>
      <c r="H74" s="228">
        <v>1132.8</v>
      </c>
      <c r="I74" s="408">
        <f t="shared" si="0"/>
        <v>1132.8</v>
      </c>
    </row>
    <row r="75" spans="1:9" ht="18.75" customHeight="1">
      <c r="A75" s="364"/>
      <c r="B75" s="257" t="s">
        <v>486</v>
      </c>
      <c r="C75" s="223" t="s">
        <v>487</v>
      </c>
      <c r="D75" s="232" t="s">
        <v>225</v>
      </c>
      <c r="E75" s="273">
        <v>40</v>
      </c>
      <c r="F75" s="273">
        <v>40</v>
      </c>
      <c r="G75" s="273">
        <v>40</v>
      </c>
      <c r="H75" s="228">
        <v>401.2</v>
      </c>
      <c r="I75" s="408">
        <f t="shared" ref="I75:I138" si="1">+G75*H75</f>
        <v>16048</v>
      </c>
    </row>
    <row r="76" spans="1:9" ht="18.75" customHeight="1">
      <c r="A76">
        <v>239102</v>
      </c>
      <c r="B76" s="257" t="s">
        <v>226</v>
      </c>
      <c r="C76" s="223">
        <v>44567</v>
      </c>
      <c r="D76" s="231" t="s">
        <v>227</v>
      </c>
      <c r="E76" s="273">
        <v>9</v>
      </c>
      <c r="F76" s="273">
        <v>9</v>
      </c>
      <c r="G76" s="273">
        <v>9</v>
      </c>
      <c r="H76" s="228">
        <v>250</v>
      </c>
      <c r="I76" s="408">
        <f t="shared" si="1"/>
        <v>2250</v>
      </c>
    </row>
    <row r="77" spans="1:9" ht="18.75" customHeight="1">
      <c r="A77">
        <v>239501</v>
      </c>
      <c r="B77" s="257" t="s">
        <v>433</v>
      </c>
      <c r="C77" s="243" t="s">
        <v>413</v>
      </c>
      <c r="D77" s="224" t="s">
        <v>434</v>
      </c>
      <c r="E77" s="273">
        <v>1</v>
      </c>
      <c r="F77" s="273">
        <v>1</v>
      </c>
      <c r="G77" s="273">
        <v>1</v>
      </c>
      <c r="H77" s="228">
        <v>1472.5</v>
      </c>
      <c r="I77" s="408">
        <f t="shared" si="1"/>
        <v>1472.5</v>
      </c>
    </row>
    <row r="78" spans="1:9" ht="18.75" customHeight="1">
      <c r="A78" s="326">
        <v>239501</v>
      </c>
      <c r="B78" s="257" t="s">
        <v>433</v>
      </c>
      <c r="C78" s="243" t="s">
        <v>413</v>
      </c>
      <c r="D78" s="224" t="s">
        <v>435</v>
      </c>
      <c r="E78" s="273">
        <v>1</v>
      </c>
      <c r="F78" s="273">
        <v>1</v>
      </c>
      <c r="G78" s="273">
        <v>1</v>
      </c>
      <c r="H78" s="228">
        <v>1162.5</v>
      </c>
      <c r="I78" s="408">
        <f t="shared" si="1"/>
        <v>1162.5</v>
      </c>
    </row>
    <row r="79" spans="1:9" ht="18.75" customHeight="1">
      <c r="A79" s="326">
        <v>239501</v>
      </c>
      <c r="B79" s="257" t="s">
        <v>433</v>
      </c>
      <c r="C79" s="243" t="s">
        <v>413</v>
      </c>
      <c r="D79" s="224" t="s">
        <v>436</v>
      </c>
      <c r="E79" s="273">
        <v>1</v>
      </c>
      <c r="F79" s="273">
        <v>1</v>
      </c>
      <c r="G79" s="273">
        <v>1</v>
      </c>
      <c r="H79" s="228">
        <v>1937.5</v>
      </c>
      <c r="I79" s="408">
        <f t="shared" si="1"/>
        <v>1937.5</v>
      </c>
    </row>
    <row r="80" spans="1:9" ht="18.75" customHeight="1">
      <c r="A80" s="32" t="s">
        <v>437</v>
      </c>
      <c r="B80" s="257" t="s">
        <v>228</v>
      </c>
      <c r="C80" s="223">
        <v>45455</v>
      </c>
      <c r="D80" s="235" t="s">
        <v>229</v>
      </c>
      <c r="E80" s="273">
        <v>0</v>
      </c>
      <c r="F80" s="273">
        <v>0</v>
      </c>
      <c r="G80" s="273">
        <v>0</v>
      </c>
      <c r="H80" s="228">
        <v>1779.8884</v>
      </c>
      <c r="I80" s="408">
        <f t="shared" si="1"/>
        <v>0</v>
      </c>
    </row>
    <row r="81" spans="1:9" ht="18.75" customHeight="1">
      <c r="A81" s="32"/>
      <c r="B81" s="257" t="s">
        <v>367</v>
      </c>
      <c r="C81" s="223">
        <v>45932</v>
      </c>
      <c r="D81" s="235" t="s">
        <v>488</v>
      </c>
      <c r="E81" s="273">
        <v>0</v>
      </c>
      <c r="F81" s="273">
        <v>3</v>
      </c>
      <c r="G81" s="273">
        <v>3</v>
      </c>
      <c r="H81" s="228">
        <v>2575.94</v>
      </c>
      <c r="I81" s="408">
        <f t="shared" si="1"/>
        <v>7727.82</v>
      </c>
    </row>
    <row r="82" spans="1:9" ht="18.75" customHeight="1">
      <c r="A82" s="32"/>
      <c r="B82" s="257" t="s">
        <v>367</v>
      </c>
      <c r="C82" s="223">
        <v>45932</v>
      </c>
      <c r="D82" s="235" t="s">
        <v>489</v>
      </c>
      <c r="E82" s="273">
        <v>0</v>
      </c>
      <c r="F82" s="273">
        <v>3</v>
      </c>
      <c r="G82" s="273">
        <v>3</v>
      </c>
      <c r="H82" s="228">
        <v>849.36</v>
      </c>
      <c r="I82" s="408">
        <f t="shared" si="1"/>
        <v>2548.08</v>
      </c>
    </row>
    <row r="83" spans="1:9" ht="18.75" customHeight="1">
      <c r="A83" s="32"/>
      <c r="B83" s="257" t="s">
        <v>367</v>
      </c>
      <c r="C83" s="223">
        <v>45932</v>
      </c>
      <c r="D83" s="235" t="s">
        <v>490</v>
      </c>
      <c r="E83" s="273">
        <v>0</v>
      </c>
      <c r="F83" s="273">
        <v>3</v>
      </c>
      <c r="G83" s="273">
        <v>3</v>
      </c>
      <c r="H83" s="228">
        <v>1949.36</v>
      </c>
      <c r="I83" s="408">
        <f t="shared" si="1"/>
        <v>5848.08</v>
      </c>
    </row>
    <row r="84" spans="1:9" ht="18.75" customHeight="1">
      <c r="A84" s="32"/>
      <c r="B84" s="257" t="s">
        <v>230</v>
      </c>
      <c r="C84" s="223">
        <v>43878</v>
      </c>
      <c r="D84" s="231" t="s">
        <v>232</v>
      </c>
      <c r="E84" s="273">
        <v>9</v>
      </c>
      <c r="F84" s="273">
        <v>9</v>
      </c>
      <c r="G84" s="273">
        <v>9</v>
      </c>
      <c r="H84" s="228">
        <v>126.62</v>
      </c>
      <c r="I84" s="408">
        <f t="shared" si="1"/>
        <v>1139.58</v>
      </c>
    </row>
    <row r="85" spans="1:9" ht="18.75" customHeight="1">
      <c r="A85" s="32" t="s">
        <v>424</v>
      </c>
      <c r="B85" s="257" t="s">
        <v>230</v>
      </c>
      <c r="C85" s="223" t="s">
        <v>418</v>
      </c>
      <c r="D85" s="231" t="s">
        <v>233</v>
      </c>
      <c r="E85" s="273">
        <v>40</v>
      </c>
      <c r="F85" s="273">
        <v>16</v>
      </c>
      <c r="G85" s="273">
        <v>16</v>
      </c>
      <c r="H85" s="228">
        <v>113.28</v>
      </c>
      <c r="I85" s="408">
        <f t="shared" si="1"/>
        <v>1812.48</v>
      </c>
    </row>
    <row r="86" spans="1:9" ht="18.75" customHeight="1">
      <c r="A86" s="32" t="s">
        <v>424</v>
      </c>
      <c r="B86" s="257" t="s">
        <v>230</v>
      </c>
      <c r="C86" s="223">
        <v>45127</v>
      </c>
      <c r="D86" s="231" t="s">
        <v>233</v>
      </c>
      <c r="E86" s="273">
        <v>25</v>
      </c>
      <c r="F86" s="273">
        <v>25</v>
      </c>
      <c r="G86" s="273">
        <v>35</v>
      </c>
      <c r="H86" s="228">
        <v>114.9</v>
      </c>
      <c r="I86" s="408">
        <f t="shared" si="1"/>
        <v>4021.5</v>
      </c>
    </row>
    <row r="87" spans="1:9" ht="18.75" customHeight="1">
      <c r="A87" s="32" t="s">
        <v>424</v>
      </c>
      <c r="B87" s="257" t="s">
        <v>234</v>
      </c>
      <c r="C87" s="223">
        <v>45127</v>
      </c>
      <c r="D87" s="231" t="s">
        <v>235</v>
      </c>
      <c r="E87" s="273">
        <v>19</v>
      </c>
      <c r="F87" s="273">
        <v>14</v>
      </c>
      <c r="G87" s="273">
        <v>14</v>
      </c>
      <c r="H87" s="228">
        <v>65</v>
      </c>
      <c r="I87" s="408">
        <f t="shared" si="1"/>
        <v>910</v>
      </c>
    </row>
    <row r="88" spans="1:9" ht="18.75" customHeight="1">
      <c r="A88" s="32" t="s">
        <v>424</v>
      </c>
      <c r="B88" s="257" t="s">
        <v>234</v>
      </c>
      <c r="C88" s="223" t="s">
        <v>418</v>
      </c>
      <c r="D88" s="231" t="s">
        <v>235</v>
      </c>
      <c r="E88" s="273">
        <v>15</v>
      </c>
      <c r="F88" s="273">
        <v>15</v>
      </c>
      <c r="G88" s="273">
        <v>15</v>
      </c>
      <c r="H88" s="228">
        <v>51.92</v>
      </c>
      <c r="I88" s="408">
        <f t="shared" si="1"/>
        <v>778.80000000000007</v>
      </c>
    </row>
    <row r="89" spans="1:9" ht="18.75" customHeight="1">
      <c r="A89">
        <v>239102</v>
      </c>
      <c r="B89" s="257" t="s">
        <v>234</v>
      </c>
      <c r="C89" s="223">
        <v>43721</v>
      </c>
      <c r="D89" s="231" t="s">
        <v>237</v>
      </c>
      <c r="E89" s="273">
        <v>33</v>
      </c>
      <c r="F89" s="273">
        <v>33</v>
      </c>
      <c r="G89" s="273">
        <v>33</v>
      </c>
      <c r="H89" s="228">
        <v>675</v>
      </c>
      <c r="I89" s="408">
        <f t="shared" si="1"/>
        <v>22275</v>
      </c>
    </row>
    <row r="90" spans="1:9" ht="18.75" customHeight="1">
      <c r="A90" s="363" t="s">
        <v>438</v>
      </c>
      <c r="B90" s="257" t="s">
        <v>238</v>
      </c>
      <c r="C90" s="223">
        <v>44825</v>
      </c>
      <c r="D90" s="229" t="s">
        <v>439</v>
      </c>
      <c r="E90" s="273">
        <v>36</v>
      </c>
      <c r="F90" s="273">
        <v>36</v>
      </c>
      <c r="G90" s="273">
        <v>36</v>
      </c>
      <c r="H90" s="228">
        <v>90</v>
      </c>
      <c r="I90" s="408">
        <f t="shared" si="1"/>
        <v>3240</v>
      </c>
    </row>
    <row r="91" spans="1:9" ht="18.75" customHeight="1">
      <c r="A91" s="32" t="s">
        <v>427</v>
      </c>
      <c r="B91" s="257" t="s">
        <v>238</v>
      </c>
      <c r="C91" s="223">
        <v>45469</v>
      </c>
      <c r="D91" s="229" t="s">
        <v>241</v>
      </c>
      <c r="E91" s="273">
        <v>6</v>
      </c>
      <c r="F91" s="273">
        <v>6</v>
      </c>
      <c r="G91" s="273">
        <v>6</v>
      </c>
      <c r="H91" s="228">
        <v>312</v>
      </c>
      <c r="I91" s="408">
        <f t="shared" si="1"/>
        <v>1872</v>
      </c>
    </row>
    <row r="92" spans="1:9" ht="18.75" customHeight="1">
      <c r="A92" s="32" t="s">
        <v>438</v>
      </c>
      <c r="B92" s="257" t="s">
        <v>238</v>
      </c>
      <c r="C92" s="223">
        <v>44825</v>
      </c>
      <c r="D92" s="229" t="s">
        <v>242</v>
      </c>
      <c r="E92" s="273">
        <v>35</v>
      </c>
      <c r="F92" s="273">
        <v>35</v>
      </c>
      <c r="G92" s="273">
        <v>35</v>
      </c>
      <c r="H92" s="228">
        <v>25.42</v>
      </c>
      <c r="I92" s="408">
        <f t="shared" si="1"/>
        <v>889.7</v>
      </c>
    </row>
    <row r="93" spans="1:9" ht="18.75" customHeight="1">
      <c r="A93" s="32" t="s">
        <v>424</v>
      </c>
      <c r="B93" s="257" t="s">
        <v>243</v>
      </c>
      <c r="C93" s="223" t="s">
        <v>173</v>
      </c>
      <c r="D93" s="232" t="s">
        <v>244</v>
      </c>
      <c r="E93" s="273">
        <v>166</v>
      </c>
      <c r="F93" s="273">
        <v>141</v>
      </c>
      <c r="G93" s="273">
        <v>106</v>
      </c>
      <c r="H93" s="230">
        <v>5.31</v>
      </c>
      <c r="I93" s="408">
        <f t="shared" si="1"/>
        <v>562.86</v>
      </c>
    </row>
    <row r="94" spans="1:9" ht="18.75" customHeight="1">
      <c r="A94" s="32" t="s">
        <v>424</v>
      </c>
      <c r="B94" s="257" t="s">
        <v>245</v>
      </c>
      <c r="C94" s="223">
        <v>44406</v>
      </c>
      <c r="D94" s="229" t="s">
        <v>246</v>
      </c>
      <c r="E94" s="273">
        <v>34</v>
      </c>
      <c r="F94" s="273">
        <v>34</v>
      </c>
      <c r="G94" s="273">
        <v>32</v>
      </c>
      <c r="H94" s="228">
        <v>188</v>
      </c>
      <c r="I94" s="408">
        <f t="shared" si="1"/>
        <v>6016</v>
      </c>
    </row>
    <row r="95" spans="1:9" ht="18.75" customHeight="1">
      <c r="A95" s="326">
        <v>239905</v>
      </c>
      <c r="B95" s="257" t="s">
        <v>247</v>
      </c>
      <c r="C95" s="223">
        <v>44833</v>
      </c>
      <c r="D95" s="229" t="s">
        <v>248</v>
      </c>
      <c r="E95" s="273">
        <v>24</v>
      </c>
      <c r="F95" s="273">
        <v>24</v>
      </c>
      <c r="G95" s="273">
        <v>24</v>
      </c>
      <c r="H95" s="228">
        <v>60</v>
      </c>
      <c r="I95" s="408">
        <f t="shared" si="1"/>
        <v>1440</v>
      </c>
    </row>
    <row r="96" spans="1:9" ht="18.75" customHeight="1">
      <c r="A96" s="32" t="s">
        <v>424</v>
      </c>
      <c r="B96" s="257" t="s">
        <v>249</v>
      </c>
      <c r="C96" s="223">
        <v>45077</v>
      </c>
      <c r="D96" s="229" t="s">
        <v>250</v>
      </c>
      <c r="E96" s="273">
        <v>40000</v>
      </c>
      <c r="F96" s="273">
        <v>36800</v>
      </c>
      <c r="G96" s="273">
        <v>30200</v>
      </c>
      <c r="H96" s="228">
        <v>2.65</v>
      </c>
      <c r="I96" s="408">
        <f t="shared" si="1"/>
        <v>80030</v>
      </c>
    </row>
    <row r="97" spans="1:9" ht="18.75" customHeight="1">
      <c r="A97" s="32" t="s">
        <v>424</v>
      </c>
      <c r="B97" s="257" t="s">
        <v>249</v>
      </c>
      <c r="C97" s="223">
        <v>45114</v>
      </c>
      <c r="D97" s="229" t="s">
        <v>252</v>
      </c>
      <c r="E97" s="273">
        <v>11100</v>
      </c>
      <c r="F97" s="273">
        <v>8300</v>
      </c>
      <c r="G97" s="273">
        <v>7300</v>
      </c>
      <c r="H97" s="230">
        <v>3.63</v>
      </c>
      <c r="I97" s="408">
        <f t="shared" si="1"/>
        <v>26499</v>
      </c>
    </row>
    <row r="98" spans="1:9" ht="18.75" customHeight="1">
      <c r="A98">
        <v>239102</v>
      </c>
      <c r="B98" s="257" t="s">
        <v>260</v>
      </c>
      <c r="C98" s="223">
        <v>44945</v>
      </c>
      <c r="D98" s="231" t="s">
        <v>261</v>
      </c>
      <c r="E98" s="273">
        <v>9</v>
      </c>
      <c r="F98" s="273">
        <v>9</v>
      </c>
      <c r="G98" s="273">
        <v>9</v>
      </c>
      <c r="H98" s="228">
        <v>395</v>
      </c>
      <c r="I98" s="408">
        <f t="shared" si="1"/>
        <v>3555</v>
      </c>
    </row>
    <row r="99" spans="1:9" ht="18.75" customHeight="1">
      <c r="A99">
        <v>239102</v>
      </c>
      <c r="B99" s="257" t="s">
        <v>262</v>
      </c>
      <c r="C99" s="223">
        <v>43100</v>
      </c>
      <c r="D99" s="231" t="s">
        <v>263</v>
      </c>
      <c r="E99" s="273">
        <v>1</v>
      </c>
      <c r="F99" s="273">
        <v>1</v>
      </c>
      <c r="G99" s="273">
        <v>1</v>
      </c>
      <c r="H99" s="228">
        <v>153.4</v>
      </c>
      <c r="I99" s="408">
        <f t="shared" si="1"/>
        <v>153.4</v>
      </c>
    </row>
    <row r="100" spans="1:9" ht="18.75" customHeight="1">
      <c r="A100" s="32" t="s">
        <v>422</v>
      </c>
      <c r="B100" s="257" t="s">
        <v>264</v>
      </c>
      <c r="C100" s="223">
        <v>44839</v>
      </c>
      <c r="D100" s="231" t="s">
        <v>440</v>
      </c>
      <c r="E100" s="273">
        <v>0</v>
      </c>
      <c r="F100" s="273">
        <v>0</v>
      </c>
      <c r="G100" s="273">
        <v>0</v>
      </c>
      <c r="H100" s="228">
        <v>2336.4</v>
      </c>
      <c r="I100" s="408">
        <f t="shared" si="1"/>
        <v>0</v>
      </c>
    </row>
    <row r="101" spans="1:9" ht="18.75" customHeight="1">
      <c r="A101" s="32" t="s">
        <v>422</v>
      </c>
      <c r="B101" s="257" t="s">
        <v>266</v>
      </c>
      <c r="C101" s="223" t="s">
        <v>480</v>
      </c>
      <c r="D101" s="241" t="s">
        <v>267</v>
      </c>
      <c r="E101" s="273">
        <v>0</v>
      </c>
      <c r="F101" s="273">
        <v>0</v>
      </c>
      <c r="G101" s="273">
        <v>24</v>
      </c>
      <c r="H101" s="228">
        <v>875</v>
      </c>
      <c r="I101" s="408">
        <f t="shared" si="1"/>
        <v>21000</v>
      </c>
    </row>
    <row r="102" spans="1:9" ht="18.75" customHeight="1">
      <c r="A102" s="32" t="s">
        <v>422</v>
      </c>
      <c r="B102" s="257" t="s">
        <v>266</v>
      </c>
      <c r="C102" s="223">
        <v>45455</v>
      </c>
      <c r="D102" s="241" t="s">
        <v>267</v>
      </c>
      <c r="E102" s="273">
        <v>5</v>
      </c>
      <c r="F102" s="273">
        <v>3</v>
      </c>
      <c r="G102" s="273">
        <v>3</v>
      </c>
      <c r="H102" s="228">
        <v>885</v>
      </c>
      <c r="I102" s="408">
        <f t="shared" si="1"/>
        <v>2655</v>
      </c>
    </row>
    <row r="103" spans="1:9" ht="18.75" customHeight="1">
      <c r="A103" s="325" t="s">
        <v>424</v>
      </c>
      <c r="B103" s="257" t="s">
        <v>268</v>
      </c>
      <c r="C103" s="223">
        <v>43099</v>
      </c>
      <c r="D103" s="229" t="s">
        <v>269</v>
      </c>
      <c r="E103" s="273">
        <v>21</v>
      </c>
      <c r="F103" s="273">
        <v>21</v>
      </c>
      <c r="G103" s="273">
        <v>21</v>
      </c>
      <c r="H103" s="228">
        <v>198</v>
      </c>
      <c r="I103" s="408">
        <f t="shared" si="1"/>
        <v>4158</v>
      </c>
    </row>
    <row r="104" spans="1:9" ht="18.75" customHeight="1">
      <c r="A104">
        <v>239102</v>
      </c>
      <c r="B104" s="257" t="s">
        <v>268</v>
      </c>
      <c r="C104" s="223">
        <v>45455</v>
      </c>
      <c r="D104" s="229" t="s">
        <v>270</v>
      </c>
      <c r="E104" s="273">
        <v>375</v>
      </c>
      <c r="F104" s="273">
        <v>375</v>
      </c>
      <c r="G104" s="273">
        <v>375</v>
      </c>
      <c r="H104" s="228">
        <v>69.62</v>
      </c>
      <c r="I104" s="408">
        <f t="shared" si="1"/>
        <v>26107.5</v>
      </c>
    </row>
    <row r="105" spans="1:9" ht="18.75" customHeight="1">
      <c r="A105" s="324" t="s">
        <v>424</v>
      </c>
      <c r="B105" s="257" t="s">
        <v>268</v>
      </c>
      <c r="C105" s="223">
        <v>45120</v>
      </c>
      <c r="D105" s="229" t="s">
        <v>270</v>
      </c>
      <c r="E105" s="273">
        <v>0</v>
      </c>
      <c r="F105" s="273">
        <v>0</v>
      </c>
      <c r="G105" s="273">
        <v>0</v>
      </c>
      <c r="H105" s="228">
        <v>50</v>
      </c>
      <c r="I105" s="408">
        <f t="shared" si="1"/>
        <v>0</v>
      </c>
    </row>
    <row r="106" spans="1:9" ht="18.75" customHeight="1">
      <c r="A106" s="32" t="s">
        <v>424</v>
      </c>
      <c r="B106" s="257" t="s">
        <v>271</v>
      </c>
      <c r="C106" s="223">
        <v>45120</v>
      </c>
      <c r="D106" s="229" t="s">
        <v>272</v>
      </c>
      <c r="E106" s="273">
        <v>211</v>
      </c>
      <c r="F106" s="273">
        <v>178</v>
      </c>
      <c r="G106" s="273">
        <v>150</v>
      </c>
      <c r="H106" s="228">
        <v>90</v>
      </c>
      <c r="I106" s="408">
        <f t="shared" si="1"/>
        <v>13500</v>
      </c>
    </row>
    <row r="107" spans="1:9" ht="18.75" customHeight="1">
      <c r="A107">
        <v>239102</v>
      </c>
      <c r="B107" s="257" t="s">
        <v>271</v>
      </c>
      <c r="C107" s="223">
        <v>45127</v>
      </c>
      <c r="D107" s="229" t="s">
        <v>273</v>
      </c>
      <c r="E107" s="273">
        <v>117</v>
      </c>
      <c r="F107" s="273">
        <v>84</v>
      </c>
      <c r="G107" s="273">
        <v>36</v>
      </c>
      <c r="H107" s="228">
        <v>83.9</v>
      </c>
      <c r="I107" s="408">
        <f t="shared" si="1"/>
        <v>3020.4</v>
      </c>
    </row>
    <row r="108" spans="1:9" ht="18.75" customHeight="1">
      <c r="A108" s="32" t="s">
        <v>427</v>
      </c>
      <c r="B108" s="257" t="s">
        <v>274</v>
      </c>
      <c r="C108" s="223">
        <v>43099</v>
      </c>
      <c r="D108" s="231" t="s">
        <v>275</v>
      </c>
      <c r="E108" s="273">
        <v>69</v>
      </c>
      <c r="F108" s="273">
        <v>69</v>
      </c>
      <c r="G108" s="273">
        <v>69</v>
      </c>
      <c r="H108" s="228">
        <v>67</v>
      </c>
      <c r="I108" s="408">
        <f t="shared" si="1"/>
        <v>4623</v>
      </c>
    </row>
    <row r="109" spans="1:9" ht="18.75" customHeight="1">
      <c r="A109" s="32" t="s">
        <v>425</v>
      </c>
      <c r="B109" s="257" t="s">
        <v>274</v>
      </c>
      <c r="C109" s="223">
        <v>45110</v>
      </c>
      <c r="D109" s="242" t="s">
        <v>276</v>
      </c>
      <c r="E109" s="273">
        <v>1</v>
      </c>
      <c r="F109" s="273">
        <v>1</v>
      </c>
      <c r="G109" s="273">
        <v>1</v>
      </c>
      <c r="H109" s="228">
        <v>525.1</v>
      </c>
      <c r="I109" s="408">
        <f t="shared" si="1"/>
        <v>525.1</v>
      </c>
    </row>
    <row r="110" spans="1:9" ht="18.75" customHeight="1">
      <c r="A110" s="32" t="s">
        <v>424</v>
      </c>
      <c r="B110" s="257" t="s">
        <v>279</v>
      </c>
      <c r="C110" s="223">
        <v>45127</v>
      </c>
      <c r="D110" s="229" t="s">
        <v>280</v>
      </c>
      <c r="E110" s="273">
        <v>14</v>
      </c>
      <c r="F110" s="273">
        <v>14</v>
      </c>
      <c r="G110" s="273">
        <v>14</v>
      </c>
      <c r="H110" s="228">
        <v>169</v>
      </c>
      <c r="I110" s="408">
        <f t="shared" si="1"/>
        <v>2366</v>
      </c>
    </row>
    <row r="111" spans="1:9" ht="18.75" customHeight="1">
      <c r="A111" s="32" t="s">
        <v>422</v>
      </c>
      <c r="B111" s="257" t="s">
        <v>279</v>
      </c>
      <c r="C111" s="223">
        <v>45120</v>
      </c>
      <c r="D111" s="229" t="s">
        <v>282</v>
      </c>
      <c r="E111" s="273">
        <v>11</v>
      </c>
      <c r="F111" s="273">
        <v>9</v>
      </c>
      <c r="G111" s="273">
        <v>7</v>
      </c>
      <c r="H111" s="228">
        <v>110</v>
      </c>
      <c r="I111" s="408">
        <f t="shared" si="1"/>
        <v>770</v>
      </c>
    </row>
    <row r="112" spans="1:9" ht="18.75" customHeight="1">
      <c r="A112" s="32" t="s">
        <v>422</v>
      </c>
      <c r="B112" s="257" t="s">
        <v>284</v>
      </c>
      <c r="C112" s="223">
        <v>44825</v>
      </c>
      <c r="D112" s="229" t="s">
        <v>285</v>
      </c>
      <c r="E112" s="273">
        <v>58</v>
      </c>
      <c r="F112" s="273">
        <v>58</v>
      </c>
      <c r="G112" s="273">
        <v>58</v>
      </c>
      <c r="H112" s="228">
        <v>216.1</v>
      </c>
      <c r="I112" s="408">
        <f t="shared" si="1"/>
        <v>12533.8</v>
      </c>
    </row>
    <row r="113" spans="1:9" ht="18.75" customHeight="1">
      <c r="A113" s="32" t="s">
        <v>422</v>
      </c>
      <c r="B113" s="257" t="s">
        <v>286</v>
      </c>
      <c r="C113" s="223">
        <v>43411</v>
      </c>
      <c r="D113" s="229" t="s">
        <v>287</v>
      </c>
      <c r="E113" s="273">
        <v>9</v>
      </c>
      <c r="F113" s="273">
        <v>9</v>
      </c>
      <c r="G113" s="273">
        <v>9</v>
      </c>
      <c r="H113" s="228">
        <v>376.65</v>
      </c>
      <c r="I113" s="408">
        <f t="shared" si="1"/>
        <v>3389.85</v>
      </c>
    </row>
    <row r="114" spans="1:9" ht="18.75" customHeight="1">
      <c r="A114" s="32" t="s">
        <v>422</v>
      </c>
      <c r="B114" s="257" t="s">
        <v>286</v>
      </c>
      <c r="C114" s="223">
        <v>43411</v>
      </c>
      <c r="D114" s="229" t="s">
        <v>288</v>
      </c>
      <c r="E114" s="273">
        <v>64</v>
      </c>
      <c r="F114" s="273">
        <v>64</v>
      </c>
      <c r="G114" s="273">
        <v>64</v>
      </c>
      <c r="H114" s="228">
        <v>376.65</v>
      </c>
      <c r="I114" s="408">
        <f t="shared" si="1"/>
        <v>24105.599999999999</v>
      </c>
    </row>
    <row r="115" spans="1:9" ht="18.75" customHeight="1">
      <c r="A115" s="32" t="s">
        <v>422</v>
      </c>
      <c r="B115" s="257" t="s">
        <v>286</v>
      </c>
      <c r="C115" s="223">
        <v>43567</v>
      </c>
      <c r="D115" s="229" t="s">
        <v>289</v>
      </c>
      <c r="E115" s="273">
        <v>16</v>
      </c>
      <c r="F115" s="273">
        <v>16</v>
      </c>
      <c r="G115" s="273">
        <v>16</v>
      </c>
      <c r="H115" s="228">
        <v>240</v>
      </c>
      <c r="I115" s="408">
        <f t="shared" si="1"/>
        <v>3840</v>
      </c>
    </row>
    <row r="116" spans="1:9" ht="18.75" customHeight="1">
      <c r="A116" s="32" t="s">
        <v>422</v>
      </c>
      <c r="B116" s="257" t="s">
        <v>290</v>
      </c>
      <c r="C116" s="223">
        <v>43099</v>
      </c>
      <c r="D116" s="231" t="s">
        <v>291</v>
      </c>
      <c r="E116" s="273">
        <v>2</v>
      </c>
      <c r="F116" s="273">
        <v>2</v>
      </c>
      <c r="G116" s="273">
        <v>2</v>
      </c>
      <c r="H116" s="228">
        <v>2500</v>
      </c>
      <c r="I116" s="408">
        <f t="shared" si="1"/>
        <v>5000</v>
      </c>
    </row>
    <row r="117" spans="1:9" ht="18.75" customHeight="1">
      <c r="A117" s="32" t="s">
        <v>438</v>
      </c>
      <c r="B117" s="257" t="s">
        <v>292</v>
      </c>
      <c r="C117" s="223">
        <v>44825</v>
      </c>
      <c r="D117" s="229" t="s">
        <v>293</v>
      </c>
      <c r="E117" s="273">
        <v>57</v>
      </c>
      <c r="F117" s="273">
        <v>57</v>
      </c>
      <c r="G117" s="273">
        <v>57</v>
      </c>
      <c r="H117" s="228">
        <v>200</v>
      </c>
      <c r="I117" s="408">
        <f t="shared" si="1"/>
        <v>11400</v>
      </c>
    </row>
    <row r="118" spans="1:9" ht="18.75" customHeight="1">
      <c r="A118" s="32">
        <v>231101</v>
      </c>
      <c r="B118" s="257" t="s">
        <v>294</v>
      </c>
      <c r="C118" s="223">
        <v>43411</v>
      </c>
      <c r="D118" s="231" t="s">
        <v>295</v>
      </c>
      <c r="E118" s="273">
        <v>10</v>
      </c>
      <c r="F118" s="273">
        <v>10</v>
      </c>
      <c r="G118" s="273">
        <v>10</v>
      </c>
      <c r="H118" s="228">
        <v>310</v>
      </c>
      <c r="I118" s="408">
        <f t="shared" si="1"/>
        <v>3100</v>
      </c>
    </row>
    <row r="119" spans="1:9" ht="18.75" customHeight="1">
      <c r="A119" s="32" t="s">
        <v>427</v>
      </c>
      <c r="B119" s="257" t="s">
        <v>300</v>
      </c>
      <c r="C119" s="223">
        <v>45469</v>
      </c>
      <c r="D119" s="231" t="s">
        <v>301</v>
      </c>
      <c r="E119" s="273">
        <v>3</v>
      </c>
      <c r="F119" s="273">
        <v>3</v>
      </c>
      <c r="G119" s="273">
        <v>3</v>
      </c>
      <c r="H119" s="228">
        <v>330.4</v>
      </c>
      <c r="I119" s="408">
        <f t="shared" si="1"/>
        <v>991.19999999999993</v>
      </c>
    </row>
    <row r="120" spans="1:9" ht="18.75" customHeight="1">
      <c r="A120" s="32" t="s">
        <v>422</v>
      </c>
      <c r="B120" s="257" t="s">
        <v>303</v>
      </c>
      <c r="C120" s="223">
        <v>44839</v>
      </c>
      <c r="D120" s="231" t="s">
        <v>304</v>
      </c>
      <c r="E120" s="273">
        <v>19</v>
      </c>
      <c r="F120" s="273">
        <v>19</v>
      </c>
      <c r="G120" s="273">
        <v>19</v>
      </c>
      <c r="H120" s="228">
        <v>2450</v>
      </c>
      <c r="I120" s="408">
        <f t="shared" si="1"/>
        <v>46550</v>
      </c>
    </row>
    <row r="121" spans="1:9" ht="18.75" customHeight="1">
      <c r="A121" s="32" t="s">
        <v>422</v>
      </c>
      <c r="B121" s="258" t="s">
        <v>305</v>
      </c>
      <c r="C121" s="243">
        <v>45455</v>
      </c>
      <c r="D121" s="229" t="s">
        <v>306</v>
      </c>
      <c r="E121" s="273">
        <v>4</v>
      </c>
      <c r="F121" s="273">
        <v>4</v>
      </c>
      <c r="G121" s="273">
        <v>0</v>
      </c>
      <c r="H121" s="228">
        <v>5819.99</v>
      </c>
      <c r="I121" s="408">
        <f t="shared" si="1"/>
        <v>0</v>
      </c>
    </row>
    <row r="122" spans="1:9" ht="18.75" customHeight="1">
      <c r="A122" s="32" t="s">
        <v>422</v>
      </c>
      <c r="B122" s="257" t="s">
        <v>305</v>
      </c>
      <c r="C122" s="223">
        <v>45455</v>
      </c>
      <c r="D122" s="229" t="s">
        <v>309</v>
      </c>
      <c r="E122" s="273">
        <v>4</v>
      </c>
      <c r="F122" s="273">
        <v>4</v>
      </c>
      <c r="G122" s="273">
        <v>0</v>
      </c>
      <c r="H122" s="228">
        <v>9523.99</v>
      </c>
      <c r="I122" s="408">
        <f t="shared" si="1"/>
        <v>0</v>
      </c>
    </row>
    <row r="123" spans="1:9" ht="18.75" customHeight="1">
      <c r="A123" s="32" t="s">
        <v>438</v>
      </c>
      <c r="B123" s="257" t="s">
        <v>441</v>
      </c>
      <c r="C123" s="223">
        <v>44825</v>
      </c>
      <c r="D123" s="229" t="s">
        <v>310</v>
      </c>
      <c r="E123" s="273">
        <v>92</v>
      </c>
      <c r="F123" s="273">
        <v>92</v>
      </c>
      <c r="G123" s="273">
        <v>92</v>
      </c>
      <c r="H123" s="228">
        <v>22.88</v>
      </c>
      <c r="I123" s="408">
        <f t="shared" si="1"/>
        <v>2104.96</v>
      </c>
    </row>
    <row r="124" spans="1:9" ht="18.75" customHeight="1">
      <c r="A124" s="32"/>
      <c r="B124" s="257" t="s">
        <v>491</v>
      </c>
      <c r="C124" s="223">
        <v>45932</v>
      </c>
      <c r="D124" s="229" t="s">
        <v>492</v>
      </c>
      <c r="E124" s="273">
        <v>0</v>
      </c>
      <c r="F124" s="273">
        <v>4</v>
      </c>
      <c r="G124" s="273">
        <v>4</v>
      </c>
      <c r="H124" s="228">
        <f>45784/4</f>
        <v>11446</v>
      </c>
      <c r="I124" s="408">
        <f t="shared" si="1"/>
        <v>45784</v>
      </c>
    </row>
    <row r="125" spans="1:9" ht="18.75" customHeight="1">
      <c r="A125" s="32" t="s">
        <v>438</v>
      </c>
      <c r="B125" s="257" t="s">
        <v>311</v>
      </c>
      <c r="C125" s="223">
        <v>43460</v>
      </c>
      <c r="D125" s="229" t="s">
        <v>312</v>
      </c>
      <c r="E125" s="273">
        <v>12</v>
      </c>
      <c r="F125" s="273">
        <v>12</v>
      </c>
      <c r="G125" s="273">
        <v>12</v>
      </c>
      <c r="H125" s="228">
        <v>255</v>
      </c>
      <c r="I125" s="408">
        <f t="shared" si="1"/>
        <v>3060</v>
      </c>
    </row>
    <row r="126" spans="1:9" ht="18.75" customHeight="1">
      <c r="A126" s="326">
        <v>239501</v>
      </c>
      <c r="B126" s="257" t="s">
        <v>412</v>
      </c>
      <c r="C126" s="243" t="s">
        <v>413</v>
      </c>
      <c r="D126" s="224" t="s">
        <v>442</v>
      </c>
      <c r="E126" s="273">
        <v>8</v>
      </c>
      <c r="F126" s="273">
        <v>8</v>
      </c>
      <c r="G126" s="273">
        <v>8</v>
      </c>
      <c r="H126" s="228">
        <f>13640.04/8</f>
        <v>1705.0050000000001</v>
      </c>
      <c r="I126" s="408">
        <f t="shared" si="1"/>
        <v>13640.04</v>
      </c>
    </row>
    <row r="127" spans="1:9" ht="18.75" customHeight="1">
      <c r="A127" s="324" t="s">
        <v>424</v>
      </c>
      <c r="B127" s="257" t="s">
        <v>313</v>
      </c>
      <c r="C127" s="223">
        <v>43099</v>
      </c>
      <c r="D127" s="231" t="s">
        <v>314</v>
      </c>
      <c r="E127" s="273">
        <v>28</v>
      </c>
      <c r="F127" s="273">
        <v>27</v>
      </c>
      <c r="G127" s="273">
        <v>20</v>
      </c>
      <c r="H127" s="228">
        <v>55</v>
      </c>
      <c r="I127" s="408">
        <f t="shared" si="1"/>
        <v>1100</v>
      </c>
    </row>
    <row r="128" spans="1:9" ht="18.75" customHeight="1">
      <c r="A128" s="32" t="s">
        <v>424</v>
      </c>
      <c r="B128" s="257" t="s">
        <v>315</v>
      </c>
      <c r="C128" s="223">
        <v>45128</v>
      </c>
      <c r="D128" s="224" t="s">
        <v>317</v>
      </c>
      <c r="E128" s="273">
        <v>97</v>
      </c>
      <c r="F128" s="273">
        <v>0</v>
      </c>
      <c r="G128" s="273">
        <v>0</v>
      </c>
      <c r="H128" s="228">
        <v>575.64</v>
      </c>
      <c r="I128" s="408">
        <f t="shared" si="1"/>
        <v>0</v>
      </c>
    </row>
    <row r="129" spans="1:9" ht="18.75" customHeight="1">
      <c r="A129" s="32" t="s">
        <v>443</v>
      </c>
      <c r="B129" s="257" t="s">
        <v>315</v>
      </c>
      <c r="C129" s="223">
        <v>45209</v>
      </c>
      <c r="D129" s="231" t="s">
        <v>321</v>
      </c>
      <c r="E129" s="273">
        <v>5033</v>
      </c>
      <c r="F129" s="273">
        <v>4536</v>
      </c>
      <c r="G129" s="273">
        <v>3398</v>
      </c>
      <c r="H129" s="228">
        <v>91.66</v>
      </c>
      <c r="I129" s="408">
        <f t="shared" si="1"/>
        <v>311460.68</v>
      </c>
    </row>
    <row r="130" spans="1:9" ht="18.75" customHeight="1">
      <c r="A130" s="363" t="s">
        <v>443</v>
      </c>
      <c r="B130" s="257" t="s">
        <v>315</v>
      </c>
      <c r="C130" s="223">
        <v>45514</v>
      </c>
      <c r="D130" s="231" t="s">
        <v>444</v>
      </c>
      <c r="E130" s="273">
        <v>300</v>
      </c>
      <c r="F130" s="273">
        <v>300</v>
      </c>
      <c r="G130" s="273">
        <v>300</v>
      </c>
      <c r="H130" s="228">
        <v>580</v>
      </c>
      <c r="I130" s="408">
        <f t="shared" si="1"/>
        <v>174000</v>
      </c>
    </row>
    <row r="131" spans="1:9" ht="18.75" customHeight="1">
      <c r="A131" s="363" t="s">
        <v>443</v>
      </c>
      <c r="B131" s="257" t="s">
        <v>315</v>
      </c>
      <c r="C131" s="223" t="s">
        <v>418</v>
      </c>
      <c r="D131" s="231" t="s">
        <v>445</v>
      </c>
      <c r="E131" s="273">
        <v>2000</v>
      </c>
      <c r="F131" s="273">
        <v>2000</v>
      </c>
      <c r="G131" s="273">
        <v>2000</v>
      </c>
      <c r="H131" s="228">
        <v>51.802</v>
      </c>
      <c r="I131" s="408">
        <f t="shared" si="1"/>
        <v>103604</v>
      </c>
    </row>
    <row r="132" spans="1:9" ht="18.75" customHeight="1">
      <c r="A132" s="324" t="s">
        <v>424</v>
      </c>
      <c r="B132" s="257" t="s">
        <v>322</v>
      </c>
      <c r="C132" s="223">
        <v>44567</v>
      </c>
      <c r="D132" s="231" t="s">
        <v>323</v>
      </c>
      <c r="E132" s="273">
        <v>2720</v>
      </c>
      <c r="F132" s="273">
        <v>2600</v>
      </c>
      <c r="G132" s="273">
        <v>2480</v>
      </c>
      <c r="H132" s="228">
        <v>62.5</v>
      </c>
      <c r="I132" s="408">
        <f t="shared" si="1"/>
        <v>155000</v>
      </c>
    </row>
    <row r="133" spans="1:9" ht="18.75" customHeight="1">
      <c r="A133" s="32" t="s">
        <v>438</v>
      </c>
      <c r="B133" s="257" t="s">
        <v>326</v>
      </c>
      <c r="C133" s="223">
        <v>43411</v>
      </c>
      <c r="D133" s="229" t="s">
        <v>327</v>
      </c>
      <c r="E133" s="273">
        <v>9</v>
      </c>
      <c r="F133" s="273">
        <v>9</v>
      </c>
      <c r="G133" s="273">
        <v>9</v>
      </c>
      <c r="H133" s="228">
        <v>329</v>
      </c>
      <c r="I133" s="408">
        <f t="shared" si="1"/>
        <v>2961</v>
      </c>
    </row>
    <row r="134" spans="1:9" ht="18.75" customHeight="1">
      <c r="A134" s="32" t="s">
        <v>427</v>
      </c>
      <c r="B134" s="257" t="s">
        <v>328</v>
      </c>
      <c r="C134" s="223">
        <v>43099</v>
      </c>
      <c r="D134" s="229" t="s">
        <v>329</v>
      </c>
      <c r="E134" s="273">
        <v>1</v>
      </c>
      <c r="F134" s="273">
        <v>1</v>
      </c>
      <c r="G134" s="273">
        <v>1</v>
      </c>
      <c r="H134" s="228">
        <v>149.91999999999999</v>
      </c>
      <c r="I134" s="408">
        <f t="shared" si="1"/>
        <v>149.91999999999999</v>
      </c>
    </row>
    <row r="135" spans="1:9" ht="18.75" customHeight="1">
      <c r="A135" s="32"/>
      <c r="B135" s="257" t="s">
        <v>328</v>
      </c>
      <c r="C135" s="223">
        <v>45932</v>
      </c>
      <c r="D135" s="229" t="s">
        <v>493</v>
      </c>
      <c r="E135" s="273">
        <v>0</v>
      </c>
      <c r="F135" s="273">
        <v>6</v>
      </c>
      <c r="G135" s="273">
        <v>6</v>
      </c>
      <c r="H135" s="228">
        <v>324.5</v>
      </c>
      <c r="I135" s="408">
        <f t="shared" si="1"/>
        <v>1947</v>
      </c>
    </row>
    <row r="136" spans="1:9" ht="18.75" customHeight="1">
      <c r="A136" s="32" t="s">
        <v>426</v>
      </c>
      <c r="B136" s="257" t="s">
        <v>330</v>
      </c>
      <c r="C136" s="223">
        <v>45266</v>
      </c>
      <c r="D136" s="231" t="s">
        <v>331</v>
      </c>
      <c r="E136" s="273">
        <v>9</v>
      </c>
      <c r="F136" s="273">
        <v>9</v>
      </c>
      <c r="G136" s="273">
        <v>9</v>
      </c>
      <c r="H136" s="230">
        <v>316.24</v>
      </c>
      <c r="I136" s="408">
        <f t="shared" si="1"/>
        <v>2846.16</v>
      </c>
    </row>
    <row r="137" spans="1:9" ht="18.75" customHeight="1">
      <c r="A137" s="32" t="s">
        <v>426</v>
      </c>
      <c r="B137" s="257" t="s">
        <v>330</v>
      </c>
      <c r="C137" s="223">
        <v>45266</v>
      </c>
      <c r="D137" s="231" t="s">
        <v>332</v>
      </c>
      <c r="E137" s="273">
        <v>1</v>
      </c>
      <c r="F137" s="273">
        <v>1</v>
      </c>
      <c r="G137" s="273">
        <v>1</v>
      </c>
      <c r="H137" s="234">
        <v>5429.62</v>
      </c>
      <c r="I137" s="408">
        <f t="shared" si="1"/>
        <v>5429.62</v>
      </c>
    </row>
    <row r="138" spans="1:9" ht="18.75" customHeight="1">
      <c r="A138" s="32" t="s">
        <v>422</v>
      </c>
      <c r="B138" s="257" t="s">
        <v>333</v>
      </c>
      <c r="C138" s="223">
        <v>43511</v>
      </c>
      <c r="D138" s="231" t="s">
        <v>334</v>
      </c>
      <c r="E138" s="273">
        <v>52</v>
      </c>
      <c r="F138" s="273">
        <v>52</v>
      </c>
      <c r="G138" s="273">
        <v>52</v>
      </c>
      <c r="H138" s="230">
        <v>384.41</v>
      </c>
      <c r="I138" s="408">
        <f t="shared" si="1"/>
        <v>19989.32</v>
      </c>
    </row>
    <row r="139" spans="1:9" ht="18.75" customHeight="1">
      <c r="A139" s="32" t="s">
        <v>446</v>
      </c>
      <c r="B139" s="257" t="s">
        <v>335</v>
      </c>
      <c r="C139" s="223">
        <v>43308</v>
      </c>
      <c r="D139" s="229" t="s">
        <v>336</v>
      </c>
      <c r="E139" s="273">
        <v>2625</v>
      </c>
      <c r="F139" s="273">
        <v>1925</v>
      </c>
      <c r="G139" s="273">
        <v>1510</v>
      </c>
      <c r="H139" s="228">
        <v>4.34</v>
      </c>
      <c r="I139" s="408">
        <f t="shared" ref="I139:I176" si="2">+G139*H139</f>
        <v>6553.4</v>
      </c>
    </row>
    <row r="140" spans="1:9" ht="18.75" customHeight="1">
      <c r="A140" s="32" t="s">
        <v>446</v>
      </c>
      <c r="B140" s="259" t="s">
        <v>335</v>
      </c>
      <c r="C140" s="244">
        <v>44909</v>
      </c>
      <c r="D140" s="245" t="s">
        <v>337</v>
      </c>
      <c r="E140" s="273">
        <v>3175</v>
      </c>
      <c r="F140" s="273">
        <v>3175</v>
      </c>
      <c r="G140" s="273">
        <v>3175</v>
      </c>
      <c r="H140" s="248">
        <v>2.4300000000000002</v>
      </c>
      <c r="I140" s="408">
        <f t="shared" si="2"/>
        <v>7715.2500000000009</v>
      </c>
    </row>
    <row r="141" spans="1:9" ht="18.75" customHeight="1">
      <c r="A141" s="32"/>
      <c r="B141" s="259" t="s">
        <v>335</v>
      </c>
      <c r="C141" s="244" t="s">
        <v>480</v>
      </c>
      <c r="D141" s="245" t="s">
        <v>494</v>
      </c>
      <c r="E141" s="273">
        <v>0</v>
      </c>
      <c r="F141" s="273">
        <v>150</v>
      </c>
      <c r="G141" s="273">
        <v>150</v>
      </c>
      <c r="H141" s="248">
        <v>62</v>
      </c>
      <c r="I141" s="408">
        <f t="shared" si="2"/>
        <v>9300</v>
      </c>
    </row>
    <row r="142" spans="1:9" ht="18.75" customHeight="1">
      <c r="A142" s="32" t="s">
        <v>422</v>
      </c>
      <c r="B142" s="257" t="s">
        <v>333</v>
      </c>
      <c r="C142" s="223">
        <v>45469</v>
      </c>
      <c r="D142" s="232" t="s">
        <v>338</v>
      </c>
      <c r="E142" s="273">
        <v>163</v>
      </c>
      <c r="F142" s="273">
        <v>163</v>
      </c>
      <c r="G142" s="273">
        <v>163</v>
      </c>
      <c r="H142" s="228">
        <v>152</v>
      </c>
      <c r="I142" s="408">
        <f t="shared" si="2"/>
        <v>24776</v>
      </c>
    </row>
    <row r="143" spans="1:9" ht="18.75" customHeight="1">
      <c r="A143" s="363" t="s">
        <v>427</v>
      </c>
      <c r="B143" s="257" t="s">
        <v>335</v>
      </c>
      <c r="C143" s="223">
        <v>43511</v>
      </c>
      <c r="D143" s="231" t="s">
        <v>339</v>
      </c>
      <c r="E143" s="273">
        <v>1</v>
      </c>
      <c r="F143" s="273">
        <v>1</v>
      </c>
      <c r="G143" s="273">
        <v>1</v>
      </c>
      <c r="H143" s="233">
        <v>94.4</v>
      </c>
      <c r="I143" s="408">
        <f t="shared" si="2"/>
        <v>94.4</v>
      </c>
    </row>
    <row r="144" spans="1:9" ht="18.75" customHeight="1">
      <c r="A144" s="324" t="s">
        <v>426</v>
      </c>
      <c r="B144" s="257" t="s">
        <v>340</v>
      </c>
      <c r="C144" s="223">
        <v>43411</v>
      </c>
      <c r="D144" s="231" t="s">
        <v>341</v>
      </c>
      <c r="E144" s="273">
        <v>10</v>
      </c>
      <c r="F144" s="273">
        <v>10</v>
      </c>
      <c r="G144" s="273">
        <v>10</v>
      </c>
      <c r="H144" s="228">
        <v>14</v>
      </c>
      <c r="I144" s="408">
        <f t="shared" si="2"/>
        <v>140</v>
      </c>
    </row>
    <row r="145" spans="1:9" ht="18.75" customHeight="1">
      <c r="A145" s="363" t="s">
        <v>443</v>
      </c>
      <c r="B145" s="257" t="s">
        <v>318</v>
      </c>
      <c r="C145" s="223" t="s">
        <v>319</v>
      </c>
      <c r="D145" s="224" t="s">
        <v>320</v>
      </c>
      <c r="E145" s="273">
        <v>250</v>
      </c>
      <c r="F145" s="273">
        <v>250</v>
      </c>
      <c r="G145" s="273">
        <v>250</v>
      </c>
      <c r="H145" s="228">
        <v>403</v>
      </c>
      <c r="I145" s="408">
        <f t="shared" si="2"/>
        <v>100750</v>
      </c>
    </row>
    <row r="146" spans="1:9" ht="18.75" customHeight="1">
      <c r="A146" s="32" t="s">
        <v>422</v>
      </c>
      <c r="B146" s="257" t="s">
        <v>348</v>
      </c>
      <c r="C146" s="223">
        <v>44825</v>
      </c>
      <c r="D146" s="232" t="s">
        <v>349</v>
      </c>
      <c r="E146" s="273">
        <v>60</v>
      </c>
      <c r="F146" s="273">
        <v>60</v>
      </c>
      <c r="G146" s="273">
        <v>60</v>
      </c>
      <c r="H146" s="228">
        <v>135.59</v>
      </c>
      <c r="I146" s="408">
        <f t="shared" si="2"/>
        <v>8135.4000000000005</v>
      </c>
    </row>
    <row r="147" spans="1:9" ht="18.75" customHeight="1">
      <c r="A147" s="363" t="s">
        <v>422</v>
      </c>
      <c r="B147" s="257" t="s">
        <v>359</v>
      </c>
      <c r="C147" s="223">
        <v>43411</v>
      </c>
      <c r="D147" s="231" t="s">
        <v>447</v>
      </c>
      <c r="E147" s="273">
        <v>18</v>
      </c>
      <c r="F147" s="273">
        <v>18</v>
      </c>
      <c r="G147" s="273">
        <v>18</v>
      </c>
      <c r="H147" s="228">
        <v>7</v>
      </c>
      <c r="I147" s="408">
        <f t="shared" si="2"/>
        <v>126</v>
      </c>
    </row>
    <row r="148" spans="1:9" ht="18.75" customHeight="1">
      <c r="A148" s="326">
        <v>239501</v>
      </c>
      <c r="B148" s="257" t="s">
        <v>448</v>
      </c>
      <c r="C148" s="243" t="s">
        <v>413</v>
      </c>
      <c r="D148" s="224" t="s">
        <v>449</v>
      </c>
      <c r="E148" s="273">
        <v>2</v>
      </c>
      <c r="F148" s="273">
        <v>2</v>
      </c>
      <c r="G148" s="273">
        <v>2</v>
      </c>
      <c r="H148" s="228">
        <f>3520.01/2</f>
        <v>1760.0050000000001</v>
      </c>
      <c r="I148" s="408">
        <f t="shared" si="2"/>
        <v>3520.01</v>
      </c>
    </row>
    <row r="149" spans="1:9" ht="18.75" customHeight="1">
      <c r="A149" s="326">
        <v>239501</v>
      </c>
      <c r="B149" s="257" t="s">
        <v>448</v>
      </c>
      <c r="C149" s="243" t="s">
        <v>413</v>
      </c>
      <c r="D149" s="224" t="s">
        <v>450</v>
      </c>
      <c r="E149" s="273">
        <v>2</v>
      </c>
      <c r="F149" s="273">
        <v>2</v>
      </c>
      <c r="G149" s="273">
        <v>2</v>
      </c>
      <c r="H149" s="228">
        <f>3520.01/2</f>
        <v>1760.0050000000001</v>
      </c>
      <c r="I149" s="408">
        <f t="shared" si="2"/>
        <v>3520.01</v>
      </c>
    </row>
    <row r="150" spans="1:9" ht="18.75" customHeight="1">
      <c r="A150" s="326">
        <v>239501</v>
      </c>
      <c r="B150" s="257" t="s">
        <v>448</v>
      </c>
      <c r="C150" s="243" t="s">
        <v>413</v>
      </c>
      <c r="D150" s="224" t="s">
        <v>451</v>
      </c>
      <c r="E150" s="273">
        <v>2</v>
      </c>
      <c r="F150" s="273">
        <v>2</v>
      </c>
      <c r="G150" s="273">
        <v>2</v>
      </c>
      <c r="H150" s="228">
        <f>3520.01/2</f>
        <v>1760.0050000000001</v>
      </c>
      <c r="I150" s="408">
        <f t="shared" si="2"/>
        <v>3520.01</v>
      </c>
    </row>
    <row r="151" spans="1:9" ht="18.75" customHeight="1">
      <c r="A151" s="326">
        <v>239501</v>
      </c>
      <c r="B151" s="257" t="s">
        <v>448</v>
      </c>
      <c r="C151" s="243" t="s">
        <v>413</v>
      </c>
      <c r="D151" s="224" t="s">
        <v>452</v>
      </c>
      <c r="E151" s="273">
        <v>2</v>
      </c>
      <c r="F151" s="273">
        <v>2</v>
      </c>
      <c r="G151" s="273">
        <v>2</v>
      </c>
      <c r="H151" s="228">
        <f>3520.01/2</f>
        <v>1760.0050000000001</v>
      </c>
      <c r="I151" s="408">
        <f t="shared" si="2"/>
        <v>3520.01</v>
      </c>
    </row>
    <row r="152" spans="1:9" ht="18.75" customHeight="1">
      <c r="A152" s="326">
        <v>239501</v>
      </c>
      <c r="B152" s="257" t="s">
        <v>448</v>
      </c>
      <c r="C152" s="243" t="s">
        <v>413</v>
      </c>
      <c r="D152" s="224" t="s">
        <v>453</v>
      </c>
      <c r="E152" s="273">
        <v>2</v>
      </c>
      <c r="F152" s="273">
        <v>2</v>
      </c>
      <c r="G152" s="273">
        <v>2</v>
      </c>
      <c r="H152" s="228">
        <f>3520.01/2</f>
        <v>1760.0050000000001</v>
      </c>
      <c r="I152" s="408">
        <f t="shared" si="2"/>
        <v>3520.01</v>
      </c>
    </row>
    <row r="153" spans="1:9" ht="18.75" customHeight="1">
      <c r="A153" s="326">
        <v>239501</v>
      </c>
      <c r="B153" s="257" t="s">
        <v>448</v>
      </c>
      <c r="C153" s="243" t="s">
        <v>413</v>
      </c>
      <c r="D153" s="224" t="s">
        <v>454</v>
      </c>
      <c r="E153" s="273">
        <v>2</v>
      </c>
      <c r="F153" s="273">
        <v>2</v>
      </c>
      <c r="G153" s="273">
        <v>2</v>
      </c>
      <c r="H153" s="228">
        <f>3520.01/2</f>
        <v>1760.0050000000001</v>
      </c>
      <c r="I153" s="408">
        <f t="shared" si="2"/>
        <v>3520.01</v>
      </c>
    </row>
    <row r="154" spans="1:9" ht="18.75" customHeight="1">
      <c r="A154" s="64" t="s">
        <v>426</v>
      </c>
      <c r="B154" s="257" t="s">
        <v>495</v>
      </c>
      <c r="C154" s="223">
        <v>45266</v>
      </c>
      <c r="D154" s="231" t="s">
        <v>352</v>
      </c>
      <c r="E154" s="273">
        <v>15</v>
      </c>
      <c r="F154" s="273">
        <v>15</v>
      </c>
      <c r="G154" s="273">
        <v>15</v>
      </c>
      <c r="H154" s="230">
        <v>590</v>
      </c>
      <c r="I154" s="408">
        <f t="shared" si="2"/>
        <v>8850</v>
      </c>
    </row>
    <row r="155" spans="1:9" ht="18.75" customHeight="1">
      <c r="A155" s="64"/>
      <c r="B155" s="257" t="s">
        <v>353</v>
      </c>
      <c r="C155" s="434" t="s">
        <v>496</v>
      </c>
      <c r="D155" s="231" t="s">
        <v>497</v>
      </c>
      <c r="E155" s="273">
        <v>0</v>
      </c>
      <c r="F155" s="273">
        <v>0</v>
      </c>
      <c r="G155" s="273">
        <v>144</v>
      </c>
      <c r="H155" s="230">
        <v>132.84</v>
      </c>
      <c r="I155" s="408">
        <f t="shared" si="2"/>
        <v>19128.96</v>
      </c>
    </row>
    <row r="156" spans="1:9" ht="18.75" customHeight="1">
      <c r="A156" s="32" t="s">
        <v>427</v>
      </c>
      <c r="B156" s="257" t="s">
        <v>353</v>
      </c>
      <c r="C156" s="223">
        <v>45110</v>
      </c>
      <c r="D156" s="224" t="s">
        <v>354</v>
      </c>
      <c r="E156" s="273">
        <v>79</v>
      </c>
      <c r="F156" s="273">
        <v>69</v>
      </c>
      <c r="G156" s="273">
        <v>63</v>
      </c>
      <c r="H156" s="228">
        <v>199.07</v>
      </c>
      <c r="I156" s="408">
        <f t="shared" si="2"/>
        <v>12541.41</v>
      </c>
    </row>
    <row r="157" spans="1:9" ht="18.75" customHeight="1">
      <c r="A157" s="32" t="s">
        <v>422</v>
      </c>
      <c r="B157" s="257" t="s">
        <v>353</v>
      </c>
      <c r="C157" s="223">
        <v>43099</v>
      </c>
      <c r="D157" s="229" t="s">
        <v>356</v>
      </c>
      <c r="E157" s="273">
        <v>132</v>
      </c>
      <c r="F157" s="273">
        <v>133</v>
      </c>
      <c r="G157" s="273">
        <v>131</v>
      </c>
      <c r="H157" s="228">
        <v>104.0052</v>
      </c>
      <c r="I157" s="408">
        <f t="shared" si="2"/>
        <v>13624.681200000001</v>
      </c>
    </row>
    <row r="158" spans="1:9" ht="18.75" customHeight="1">
      <c r="A158" s="32"/>
      <c r="B158" s="257" t="s">
        <v>79</v>
      </c>
      <c r="C158" s="223" t="s">
        <v>480</v>
      </c>
      <c r="D158" s="229" t="s">
        <v>498</v>
      </c>
      <c r="E158" s="273">
        <v>0</v>
      </c>
      <c r="F158" s="273">
        <v>0</v>
      </c>
      <c r="G158" s="273">
        <v>200</v>
      </c>
      <c r="H158" s="228">
        <v>575</v>
      </c>
      <c r="I158" s="408">
        <f t="shared" si="2"/>
        <v>115000</v>
      </c>
    </row>
    <row r="159" spans="1:9" ht="18.75" customHeight="1">
      <c r="A159" s="363" t="s">
        <v>422</v>
      </c>
      <c r="B159" s="257" t="s">
        <v>359</v>
      </c>
      <c r="C159" s="223">
        <v>44825</v>
      </c>
      <c r="D159" s="231" t="s">
        <v>455</v>
      </c>
      <c r="E159" s="273">
        <v>87</v>
      </c>
      <c r="F159" s="273">
        <v>87</v>
      </c>
      <c r="G159" s="273">
        <v>87</v>
      </c>
      <c r="H159" s="228">
        <v>135.59</v>
      </c>
      <c r="I159" s="408">
        <f>+G159*H159</f>
        <v>11796.33</v>
      </c>
    </row>
    <row r="160" spans="1:9" ht="18.75" customHeight="1">
      <c r="A160" s="32" t="s">
        <v>422</v>
      </c>
      <c r="B160" s="258" t="s">
        <v>499</v>
      </c>
      <c r="C160" s="243">
        <v>44825</v>
      </c>
      <c r="D160" s="231" t="s">
        <v>362</v>
      </c>
      <c r="E160" s="273">
        <v>53</v>
      </c>
      <c r="F160" s="273">
        <v>53</v>
      </c>
      <c r="G160" s="273">
        <v>53</v>
      </c>
      <c r="H160" s="249">
        <v>15</v>
      </c>
      <c r="I160" s="408">
        <f t="shared" si="2"/>
        <v>795</v>
      </c>
    </row>
    <row r="161" spans="1:9" ht="18.75" customHeight="1">
      <c r="A161" s="32" t="s">
        <v>427</v>
      </c>
      <c r="B161" s="257" t="s">
        <v>363</v>
      </c>
      <c r="C161" s="223">
        <v>43411</v>
      </c>
      <c r="D161" s="231" t="s">
        <v>364</v>
      </c>
      <c r="E161" s="273">
        <v>3</v>
      </c>
      <c r="F161" s="273">
        <v>3</v>
      </c>
      <c r="G161" s="273">
        <v>3</v>
      </c>
      <c r="H161" s="228">
        <v>1745</v>
      </c>
      <c r="I161" s="408">
        <f t="shared" si="2"/>
        <v>5235</v>
      </c>
    </row>
    <row r="162" spans="1:9" ht="18.75" customHeight="1">
      <c r="A162" s="32"/>
      <c r="B162" s="257" t="s">
        <v>365</v>
      </c>
      <c r="C162" s="223" t="s">
        <v>496</v>
      </c>
      <c r="D162" s="231" t="s">
        <v>500</v>
      </c>
      <c r="E162" s="273">
        <v>0</v>
      </c>
      <c r="F162" s="273">
        <v>0</v>
      </c>
      <c r="G162" s="273">
        <v>144</v>
      </c>
      <c r="H162" s="228">
        <v>93.64</v>
      </c>
      <c r="I162" s="408">
        <f t="shared" si="2"/>
        <v>13484.16</v>
      </c>
    </row>
    <row r="163" spans="1:9" ht="18.75" customHeight="1">
      <c r="A163" s="49" t="s">
        <v>427</v>
      </c>
      <c r="B163" s="257" t="s">
        <v>365</v>
      </c>
      <c r="C163" s="223">
        <v>45455</v>
      </c>
      <c r="D163" s="237" t="s">
        <v>366</v>
      </c>
      <c r="E163" s="273">
        <v>28</v>
      </c>
      <c r="F163" s="273">
        <v>28</v>
      </c>
      <c r="G163" s="273">
        <v>28</v>
      </c>
      <c r="H163" s="228">
        <v>93.22</v>
      </c>
      <c r="I163" s="408">
        <f t="shared" si="2"/>
        <v>2610.16</v>
      </c>
    </row>
    <row r="164" spans="1:9" ht="18.75" customHeight="1">
      <c r="A164" s="424"/>
      <c r="B164" s="257" t="s">
        <v>501</v>
      </c>
      <c r="C164" s="223">
        <v>45698</v>
      </c>
      <c r="D164" s="237" t="s">
        <v>502</v>
      </c>
      <c r="E164" s="273">
        <v>0</v>
      </c>
      <c r="F164" s="273">
        <v>3</v>
      </c>
      <c r="G164" s="273">
        <v>3</v>
      </c>
      <c r="H164" s="228">
        <v>473.42</v>
      </c>
      <c r="I164" s="408">
        <f t="shared" si="2"/>
        <v>1420.26</v>
      </c>
    </row>
    <row r="165" spans="1:9" ht="18.75" customHeight="1">
      <c r="A165">
        <v>239501</v>
      </c>
      <c r="B165" s="257" t="s">
        <v>369</v>
      </c>
      <c r="C165" s="223" t="s">
        <v>370</v>
      </c>
      <c r="D165" s="232" t="s">
        <v>371</v>
      </c>
      <c r="E165" s="273">
        <v>7</v>
      </c>
      <c r="F165" s="273">
        <v>5</v>
      </c>
      <c r="G165" s="273">
        <v>5</v>
      </c>
      <c r="H165" s="230">
        <v>952</v>
      </c>
      <c r="I165" s="408">
        <f t="shared" si="2"/>
        <v>4760</v>
      </c>
    </row>
    <row r="166" spans="1:9" ht="18.75" customHeight="1">
      <c r="A166" s="324" t="s">
        <v>438</v>
      </c>
      <c r="B166" s="257" t="s">
        <v>372</v>
      </c>
      <c r="C166" s="223">
        <v>43411</v>
      </c>
      <c r="D166" s="229" t="s">
        <v>373</v>
      </c>
      <c r="E166" s="273">
        <v>8</v>
      </c>
      <c r="F166" s="273">
        <v>8</v>
      </c>
      <c r="G166" s="273">
        <v>8</v>
      </c>
      <c r="H166" s="228">
        <v>250</v>
      </c>
      <c r="I166" s="408">
        <f t="shared" si="2"/>
        <v>2000</v>
      </c>
    </row>
    <row r="167" spans="1:9" ht="18.75" customHeight="1">
      <c r="A167" s="32" t="s">
        <v>422</v>
      </c>
      <c r="B167" s="257" t="s">
        <v>374</v>
      </c>
      <c r="C167" s="223">
        <v>43099</v>
      </c>
      <c r="D167" s="232" t="s">
        <v>375</v>
      </c>
      <c r="E167" s="273">
        <v>2</v>
      </c>
      <c r="F167" s="273">
        <v>0</v>
      </c>
      <c r="G167" s="273">
        <v>0</v>
      </c>
      <c r="H167" s="228">
        <v>76</v>
      </c>
      <c r="I167" s="408">
        <f t="shared" si="2"/>
        <v>0</v>
      </c>
    </row>
    <row r="168" spans="1:9" ht="18.75" customHeight="1">
      <c r="A168" s="32" t="s">
        <v>422</v>
      </c>
      <c r="B168" s="257" t="s">
        <v>503</v>
      </c>
      <c r="C168" s="223">
        <v>44825</v>
      </c>
      <c r="D168" s="232" t="s">
        <v>380</v>
      </c>
      <c r="E168" s="273">
        <v>188</v>
      </c>
      <c r="F168" s="273">
        <v>188</v>
      </c>
      <c r="G168" s="273">
        <v>188</v>
      </c>
      <c r="H168" s="228">
        <v>295</v>
      </c>
      <c r="I168" s="408">
        <f t="shared" si="2"/>
        <v>55460</v>
      </c>
    </row>
    <row r="169" spans="1:9" ht="18.75" customHeight="1">
      <c r="A169" s="32" t="s">
        <v>426</v>
      </c>
      <c r="B169" s="257" t="s">
        <v>381</v>
      </c>
      <c r="C169" s="223">
        <v>45266</v>
      </c>
      <c r="D169" s="232" t="s">
        <v>456</v>
      </c>
      <c r="E169" s="273">
        <v>14</v>
      </c>
      <c r="F169" s="273">
        <v>14</v>
      </c>
      <c r="G169" s="273">
        <v>14</v>
      </c>
      <c r="H169" s="230">
        <v>875.56</v>
      </c>
      <c r="I169" s="408">
        <f t="shared" si="2"/>
        <v>12257.84</v>
      </c>
    </row>
    <row r="170" spans="1:9" ht="18.75" customHeight="1">
      <c r="A170" s="32" t="s">
        <v>426</v>
      </c>
      <c r="B170" s="257" t="s">
        <v>381</v>
      </c>
      <c r="C170" s="223">
        <v>45266</v>
      </c>
      <c r="D170" s="232" t="s">
        <v>383</v>
      </c>
      <c r="E170" s="273">
        <v>1</v>
      </c>
      <c r="F170" s="273">
        <v>1</v>
      </c>
      <c r="G170" s="273">
        <v>1</v>
      </c>
      <c r="H170" s="230">
        <v>663.16</v>
      </c>
      <c r="I170" s="408">
        <f t="shared" si="2"/>
        <v>663.16</v>
      </c>
    </row>
    <row r="171" spans="1:9" ht="18.75" customHeight="1">
      <c r="A171" s="32" t="s">
        <v>422</v>
      </c>
      <c r="B171" s="257" t="s">
        <v>384</v>
      </c>
      <c r="C171" s="223">
        <v>45469</v>
      </c>
      <c r="D171" s="232" t="s">
        <v>385</v>
      </c>
      <c r="E171" s="273">
        <v>10</v>
      </c>
      <c r="F171" s="273">
        <v>10</v>
      </c>
      <c r="G171" s="273">
        <v>10</v>
      </c>
      <c r="H171" s="228">
        <v>5599.9970000000003</v>
      </c>
      <c r="I171" s="408">
        <f t="shared" si="2"/>
        <v>55999.97</v>
      </c>
    </row>
    <row r="172" spans="1:9" ht="18.75" customHeight="1">
      <c r="A172" s="32" t="s">
        <v>426</v>
      </c>
      <c r="B172" s="257" t="s">
        <v>386</v>
      </c>
      <c r="C172" s="223">
        <v>44839</v>
      </c>
      <c r="D172" s="224" t="s">
        <v>387</v>
      </c>
      <c r="E172" s="273">
        <v>1.5</v>
      </c>
      <c r="F172" s="273">
        <v>1.5</v>
      </c>
      <c r="G172" s="273">
        <v>1.5</v>
      </c>
      <c r="H172" s="250">
        <v>3450</v>
      </c>
      <c r="I172" s="408">
        <f t="shared" si="2"/>
        <v>5175</v>
      </c>
    </row>
    <row r="173" spans="1:9" ht="18.75" customHeight="1">
      <c r="A173" s="67" t="s">
        <v>443</v>
      </c>
      <c r="B173" s="257" t="s">
        <v>391</v>
      </c>
      <c r="C173" s="223">
        <v>45469</v>
      </c>
      <c r="D173" s="229" t="s">
        <v>392</v>
      </c>
      <c r="E173" s="273">
        <v>2</v>
      </c>
      <c r="F173" s="273">
        <v>0</v>
      </c>
      <c r="G173" s="273">
        <v>0</v>
      </c>
      <c r="H173" s="228">
        <v>127.99</v>
      </c>
      <c r="I173" s="408">
        <f t="shared" si="2"/>
        <v>0</v>
      </c>
    </row>
    <row r="174" spans="1:9" ht="21">
      <c r="A174" s="67" t="s">
        <v>443</v>
      </c>
      <c r="B174" s="257" t="s">
        <v>391</v>
      </c>
      <c r="C174" s="223" t="s">
        <v>457</v>
      </c>
      <c r="D174" s="229" t="s">
        <v>393</v>
      </c>
      <c r="E174" s="273">
        <v>1599</v>
      </c>
      <c r="F174" s="273">
        <v>1214</v>
      </c>
      <c r="G174" s="273">
        <v>751</v>
      </c>
      <c r="H174" s="228">
        <v>90</v>
      </c>
      <c r="I174" s="408">
        <f t="shared" si="2"/>
        <v>67590</v>
      </c>
    </row>
    <row r="175" spans="1:9" ht="21">
      <c r="A175" s="67"/>
      <c r="B175" s="430" t="s">
        <v>391</v>
      </c>
      <c r="C175" s="431" t="s">
        <v>480</v>
      </c>
      <c r="D175" s="229" t="s">
        <v>504</v>
      </c>
      <c r="E175" s="273">
        <v>0</v>
      </c>
      <c r="F175" s="423">
        <v>0</v>
      </c>
      <c r="G175" s="423">
        <v>1832</v>
      </c>
      <c r="H175" s="432">
        <v>0.82</v>
      </c>
      <c r="I175" s="408">
        <f t="shared" si="2"/>
        <v>1502.24</v>
      </c>
    </row>
    <row r="176" spans="1:9" ht="21">
      <c r="A176" s="32" t="s">
        <v>424</v>
      </c>
      <c r="B176" s="260" t="s">
        <v>396</v>
      </c>
      <c r="C176" s="252">
        <v>45120</v>
      </c>
      <c r="D176" s="253" t="s">
        <v>397</v>
      </c>
      <c r="E176" s="435">
        <v>20</v>
      </c>
      <c r="F176" s="435">
        <v>20</v>
      </c>
      <c r="G176" s="435">
        <v>20</v>
      </c>
      <c r="H176" s="256">
        <v>1475</v>
      </c>
      <c r="I176" s="436">
        <f t="shared" si="2"/>
        <v>29500</v>
      </c>
    </row>
    <row r="177" spans="2:10" ht="18.75">
      <c r="B177" s="496" t="s">
        <v>398</v>
      </c>
      <c r="C177" s="497"/>
      <c r="D177" s="497"/>
      <c r="E177" s="497"/>
      <c r="F177" s="497"/>
      <c r="G177" s="497"/>
      <c r="H177" s="498"/>
      <c r="I177" s="251">
        <f>SUM(I9:I176)</f>
        <v>3502156.9421699997</v>
      </c>
    </row>
    <row r="178" spans="2:10" ht="16.5" customHeight="1">
      <c r="B178" s="76"/>
      <c r="C178" s="76"/>
      <c r="D178" s="77"/>
      <c r="E178" s="78"/>
      <c r="F178" s="79"/>
      <c r="G178" s="79"/>
      <c r="H178" s="70"/>
      <c r="I178" s="70"/>
    </row>
    <row r="179" spans="2:10" ht="17.25">
      <c r="B179" s="77"/>
      <c r="C179" s="77"/>
      <c r="D179" s="80" t="s">
        <v>399</v>
      </c>
      <c r="E179" s="499" t="s">
        <v>100</v>
      </c>
      <c r="F179" s="499"/>
      <c r="G179" s="499"/>
      <c r="H179" s="70"/>
      <c r="I179" s="70"/>
    </row>
    <row r="180" spans="2:10" ht="16.5">
      <c r="B180" s="81"/>
      <c r="C180" s="81"/>
      <c r="D180" s="82" t="s">
        <v>400</v>
      </c>
      <c r="E180" s="500" t="s">
        <v>401</v>
      </c>
      <c r="F180" s="500"/>
      <c r="G180" s="500"/>
      <c r="H180" s="70"/>
      <c r="I180" s="70"/>
    </row>
    <row r="181" spans="2:10"/>
    <row r="182" spans="2:10"/>
    <row r="183" spans="2:10" ht="15" customHeight="1">
      <c r="J183" s="437"/>
    </row>
  </sheetData>
  <protectedRanges>
    <protectedRange algorithmName="SHA-512" hashValue="aKm0oa8P97jwdlNNbus9KoZFq//qaV9RiMiA0qXB63QE/XQ9eenM7eJucA08TiXOl33ySVbMW9c1dRYHlHqXvQ==" saltValue="l1ZO0eGpcmrxKw6fmZMVlA==" spinCount="100000" sqref="E23:G23 E85:H85 E84:G84 E70:H83 E88:H176 G52:H60 G61 P55 E52:F69 G62:H69 E10:H22 E8:I9 E24:H51 I10:I176" name="Rango2"/>
    <protectedRange algorithmName="SHA-512" hashValue="aKm0oa8P97jwdlNNbus9KoZFq//qaV9RiMiA0qXB63QE/XQ9eenM7eJucA08TiXOl33ySVbMW9c1dRYHlHqXvQ==" saltValue="l1ZO0eGpcmrxKw6fmZMVlA==" spinCount="100000" sqref="H23" name="Rango2_1"/>
    <protectedRange algorithmName="SHA-512" hashValue="aKm0oa8P97jwdlNNbus9KoZFq//qaV9RiMiA0qXB63QE/XQ9eenM7eJucA08TiXOl33ySVbMW9c1dRYHlHqXvQ==" saltValue="l1ZO0eGpcmrxKw6fmZMVlA==" spinCount="100000" sqref="H84" name="Rango2_2"/>
    <protectedRange algorithmName="SHA-512" hashValue="aKm0oa8P97jwdlNNbus9KoZFq//qaV9RiMiA0qXB63QE/XQ9eenM7eJucA08TiXOl33ySVbMW9c1dRYHlHqXvQ==" saltValue="l1ZO0eGpcmrxKw6fmZMVlA==" spinCount="100000" sqref="H61" name="Rango2_4"/>
    <protectedRange algorithmName="SHA-512" hashValue="aKm0oa8P97jwdlNNbus9KoZFq//qaV9RiMiA0qXB63QE/XQ9eenM7eJucA08TiXOl33ySVbMW9c1dRYHlHqXvQ==" saltValue="l1ZO0eGpcmrxKw6fmZMVlA==" spinCount="100000" sqref="E86:H87" name="Rango2_5"/>
  </protectedRanges>
  <autoFilter ref="A8:I177" xr:uid="{B1A35B92-FC46-4531-98DE-484A4DB63A79}"/>
  <sortState xmlns:xlrd2="http://schemas.microsoft.com/office/spreadsheetml/2017/richdata2" ref="B9:I176">
    <sortCondition ref="D9:D176"/>
  </sortState>
  <mergeCells count="5">
    <mergeCell ref="B1:I6"/>
    <mergeCell ref="B7:I7"/>
    <mergeCell ref="B177:H177"/>
    <mergeCell ref="E180:G180"/>
    <mergeCell ref="E179:G179"/>
  </mergeCells>
  <phoneticPr fontId="40" type="noConversion"/>
  <pageMargins left="0.70866141732283472" right="0.70866141732283472" top="0.28999999999999998" bottom="0.74803149606299213" header="0.31496062992125984" footer="0.31496062992125984"/>
  <pageSetup paperSize="9" scale="59" fitToHeight="0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65F0E-9F2E-4F1D-9B70-41BB22E1392E}">
  <sheetPr>
    <pageSetUpPr fitToPage="1"/>
  </sheetPr>
  <dimension ref="A1:N537"/>
  <sheetViews>
    <sheetView view="pageBreakPreview" topLeftCell="B246" zoomScale="98" zoomScaleNormal="75" zoomScaleSheetLayoutView="98" workbookViewId="0">
      <selection activeCell="G247" sqref="G247"/>
    </sheetView>
  </sheetViews>
  <sheetFormatPr defaultColWidth="9.140625" defaultRowHeight="21"/>
  <cols>
    <col min="1" max="1" width="15.7109375" style="1" hidden="1" customWidth="1"/>
    <col min="2" max="2" width="15.5703125" style="279" customWidth="1"/>
    <col min="3" max="3" width="17.85546875" style="16" customWidth="1"/>
    <col min="4" max="4" width="51.42578125" style="16" customWidth="1"/>
    <col min="5" max="7" width="14.42578125" style="16" customWidth="1"/>
    <col min="8" max="8" width="13.7109375" style="16" customWidth="1"/>
    <col min="9" max="9" width="16.42578125" style="17" customWidth="1"/>
    <col min="10" max="10" width="16" customWidth="1"/>
    <col min="11" max="11" width="14" bestFit="1" customWidth="1"/>
  </cols>
  <sheetData>
    <row r="1" spans="1:9" ht="18" customHeight="1">
      <c r="B1" s="516"/>
      <c r="C1" s="517"/>
      <c r="D1" s="517"/>
      <c r="E1" s="517"/>
      <c r="F1" s="517"/>
      <c r="G1" s="517"/>
      <c r="H1" s="517"/>
      <c r="I1" s="518"/>
    </row>
    <row r="2" spans="1:9" ht="25.5" customHeight="1">
      <c r="B2" s="519"/>
      <c r="C2" s="520"/>
      <c r="D2" s="520"/>
      <c r="E2" s="520"/>
      <c r="F2" s="520"/>
      <c r="G2" s="520"/>
      <c r="H2" s="520"/>
      <c r="I2" s="521"/>
    </row>
    <row r="3" spans="1:9" ht="25.5" customHeight="1">
      <c r="B3" s="519"/>
      <c r="C3" s="520"/>
      <c r="D3" s="520"/>
      <c r="E3" s="520"/>
      <c r="F3" s="520"/>
      <c r="G3" s="520"/>
      <c r="H3" s="520"/>
      <c r="I3" s="521"/>
    </row>
    <row r="4" spans="1:9" ht="27" customHeight="1">
      <c r="B4" s="519"/>
      <c r="C4" s="520"/>
      <c r="D4" s="520"/>
      <c r="E4" s="520"/>
      <c r="F4" s="520"/>
      <c r="G4" s="520"/>
      <c r="H4" s="520"/>
      <c r="I4" s="521"/>
    </row>
    <row r="5" spans="1:9" ht="16.5" customHeight="1">
      <c r="B5" s="519"/>
      <c r="C5" s="520"/>
      <c r="D5" s="520"/>
      <c r="E5" s="520"/>
      <c r="F5" s="520"/>
      <c r="G5" s="520"/>
      <c r="H5" s="520"/>
      <c r="I5" s="521"/>
    </row>
    <row r="6" spans="1:9" ht="18" customHeight="1">
      <c r="B6" s="522"/>
      <c r="C6" s="523"/>
      <c r="D6" s="523"/>
      <c r="E6" s="523"/>
      <c r="F6" s="523"/>
      <c r="G6" s="523"/>
      <c r="H6" s="523"/>
      <c r="I6" s="524"/>
    </row>
    <row r="7" spans="1:9" ht="24" customHeight="1">
      <c r="B7" s="525" t="s">
        <v>505</v>
      </c>
      <c r="C7" s="526"/>
      <c r="D7" s="526"/>
      <c r="E7" s="526"/>
      <c r="F7" s="526"/>
      <c r="G7" s="526"/>
      <c r="H7" s="526"/>
      <c r="I7" s="527"/>
    </row>
    <row r="8" spans="1:9" ht="44.25" customHeight="1">
      <c r="B8" s="401" t="s">
        <v>3</v>
      </c>
      <c r="C8" s="266" t="s">
        <v>4</v>
      </c>
      <c r="D8" s="266" t="s">
        <v>114</v>
      </c>
      <c r="E8" s="266" t="s">
        <v>469</v>
      </c>
      <c r="F8" s="266" t="s">
        <v>470</v>
      </c>
      <c r="G8" s="266" t="s">
        <v>471</v>
      </c>
      <c r="H8" s="402" t="s">
        <v>118</v>
      </c>
      <c r="I8" s="403" t="s">
        <v>119</v>
      </c>
    </row>
    <row r="9" spans="1:9" ht="17.45">
      <c r="A9" s="386">
        <v>236306</v>
      </c>
      <c r="B9" s="404" t="s">
        <v>120</v>
      </c>
      <c r="C9" s="405">
        <v>45635</v>
      </c>
      <c r="D9" s="406" t="s">
        <v>506</v>
      </c>
      <c r="E9" s="438">
        <v>60</v>
      </c>
      <c r="F9" s="438">
        <v>0</v>
      </c>
      <c r="G9" s="438">
        <v>0</v>
      </c>
      <c r="H9" s="407">
        <v>28.32</v>
      </c>
      <c r="I9" s="411">
        <f>G9*H9</f>
        <v>0</v>
      </c>
    </row>
    <row r="10" spans="1:9" ht="17.45">
      <c r="A10" s="386">
        <v>234101</v>
      </c>
      <c r="B10" s="344" t="s">
        <v>507</v>
      </c>
      <c r="C10" s="345" t="s">
        <v>508</v>
      </c>
      <c r="D10" s="346" t="s">
        <v>509</v>
      </c>
      <c r="E10" s="439">
        <v>0</v>
      </c>
      <c r="F10" s="439">
        <v>0</v>
      </c>
      <c r="G10" s="439">
        <v>0</v>
      </c>
      <c r="H10" s="329">
        <v>195.75</v>
      </c>
      <c r="I10" s="411">
        <f t="shared" ref="I10:I75" si="0">G10*H10</f>
        <v>0</v>
      </c>
    </row>
    <row r="11" spans="1:9" ht="17.45">
      <c r="A11" s="386">
        <v>239201</v>
      </c>
      <c r="B11" s="347" t="s">
        <v>510</v>
      </c>
      <c r="C11" s="348">
        <v>45209</v>
      </c>
      <c r="D11" s="349" t="s">
        <v>511</v>
      </c>
      <c r="E11" s="439">
        <v>3</v>
      </c>
      <c r="F11" s="439">
        <v>3</v>
      </c>
      <c r="G11" s="439">
        <v>1</v>
      </c>
      <c r="H11" s="330">
        <v>247.8</v>
      </c>
      <c r="I11" s="411">
        <f t="shared" si="0"/>
        <v>247.8</v>
      </c>
    </row>
    <row r="12" spans="1:9" ht="17.45">
      <c r="A12" s="367" t="s">
        <v>446</v>
      </c>
      <c r="B12" s="352" t="s">
        <v>72</v>
      </c>
      <c r="C12" s="353">
        <v>45720</v>
      </c>
      <c r="D12" s="444" t="s">
        <v>512</v>
      </c>
      <c r="E12" s="445">
        <v>0</v>
      </c>
      <c r="F12" s="438">
        <v>0</v>
      </c>
      <c r="G12" s="438">
        <v>2000</v>
      </c>
      <c r="H12" s="351">
        <v>18</v>
      </c>
      <c r="I12" s="411">
        <f t="shared" si="0"/>
        <v>36000</v>
      </c>
    </row>
    <row r="13" spans="1:9" ht="17.45">
      <c r="A13" s="367" t="s">
        <v>446</v>
      </c>
      <c r="B13" s="352" t="s">
        <v>72</v>
      </c>
      <c r="C13" s="353">
        <v>45720</v>
      </c>
      <c r="D13" s="444" t="s">
        <v>513</v>
      </c>
      <c r="E13" s="445">
        <v>0</v>
      </c>
      <c r="F13" s="438">
        <v>0</v>
      </c>
      <c r="G13" s="438">
        <v>2000</v>
      </c>
      <c r="H13" s="351">
        <v>18</v>
      </c>
      <c r="I13" s="411">
        <f t="shared" si="0"/>
        <v>36000</v>
      </c>
    </row>
    <row r="14" spans="1:9" ht="17.45">
      <c r="A14" s="367" t="s">
        <v>446</v>
      </c>
      <c r="B14" s="352" t="s">
        <v>72</v>
      </c>
      <c r="C14" s="353">
        <v>45720</v>
      </c>
      <c r="D14" s="346" t="s">
        <v>514</v>
      </c>
      <c r="E14" s="445">
        <v>0</v>
      </c>
      <c r="F14" s="438">
        <v>0</v>
      </c>
      <c r="G14" s="438">
        <v>2000</v>
      </c>
      <c r="H14" s="351">
        <v>18</v>
      </c>
      <c r="I14" s="411">
        <f t="shared" si="0"/>
        <v>36000</v>
      </c>
    </row>
    <row r="15" spans="1:9" ht="17.45">
      <c r="A15" s="367" t="s">
        <v>446</v>
      </c>
      <c r="B15" s="352" t="s">
        <v>72</v>
      </c>
      <c r="C15" s="353">
        <v>45720</v>
      </c>
      <c r="D15" s="444" t="s">
        <v>515</v>
      </c>
      <c r="E15" s="445">
        <v>0</v>
      </c>
      <c r="F15" s="438">
        <v>0</v>
      </c>
      <c r="G15" s="438">
        <v>2000</v>
      </c>
      <c r="H15" s="351">
        <v>18</v>
      </c>
      <c r="I15" s="411">
        <f t="shared" si="0"/>
        <v>36000</v>
      </c>
    </row>
    <row r="16" spans="1:9" ht="18">
      <c r="A16" s="367" t="s">
        <v>446</v>
      </c>
      <c r="B16" s="344" t="s">
        <v>516</v>
      </c>
      <c r="C16" s="350" t="s">
        <v>517</v>
      </c>
      <c r="D16" s="346" t="s">
        <v>518</v>
      </c>
      <c r="E16" s="439">
        <v>1</v>
      </c>
      <c r="F16" s="439">
        <v>0</v>
      </c>
      <c r="G16" s="439">
        <v>0</v>
      </c>
      <c r="H16" s="329">
        <v>106.2</v>
      </c>
      <c r="I16" s="411">
        <f t="shared" si="0"/>
        <v>0</v>
      </c>
    </row>
    <row r="17" spans="1:9" ht="18">
      <c r="A17" s="367" t="s">
        <v>446</v>
      </c>
      <c r="B17" s="344" t="s">
        <v>516</v>
      </c>
      <c r="C17" s="350" t="s">
        <v>517</v>
      </c>
      <c r="D17" s="346" t="s">
        <v>519</v>
      </c>
      <c r="E17" s="439">
        <v>1</v>
      </c>
      <c r="F17" s="439">
        <v>0</v>
      </c>
      <c r="G17" s="439">
        <v>0</v>
      </c>
      <c r="H17" s="329">
        <v>114.16</v>
      </c>
      <c r="I17" s="411">
        <f t="shared" si="0"/>
        <v>0</v>
      </c>
    </row>
    <row r="18" spans="1:9" ht="18">
      <c r="A18" s="367" t="s">
        <v>446</v>
      </c>
      <c r="B18" s="344" t="s">
        <v>516</v>
      </c>
      <c r="C18" s="350" t="s">
        <v>517</v>
      </c>
      <c r="D18" s="346" t="s">
        <v>520</v>
      </c>
      <c r="E18" s="439">
        <v>1</v>
      </c>
      <c r="F18" s="439">
        <v>0</v>
      </c>
      <c r="G18" s="439">
        <v>0</v>
      </c>
      <c r="H18" s="329">
        <v>112.1</v>
      </c>
      <c r="I18" s="411">
        <f t="shared" si="0"/>
        <v>0</v>
      </c>
    </row>
    <row r="19" spans="1:9" ht="18">
      <c r="A19" s="367" t="s">
        <v>446</v>
      </c>
      <c r="B19" s="344" t="s">
        <v>516</v>
      </c>
      <c r="C19" s="345">
        <v>45637</v>
      </c>
      <c r="D19" s="346" t="s">
        <v>521</v>
      </c>
      <c r="E19" s="439">
        <v>1</v>
      </c>
      <c r="F19" s="439">
        <v>0</v>
      </c>
      <c r="G19" s="439">
        <v>0</v>
      </c>
      <c r="H19" s="329">
        <v>180</v>
      </c>
      <c r="I19" s="411">
        <f t="shared" si="0"/>
        <v>0</v>
      </c>
    </row>
    <row r="20" spans="1:9" ht="18">
      <c r="A20" s="367" t="s">
        <v>446</v>
      </c>
      <c r="B20" s="344" t="s">
        <v>516</v>
      </c>
      <c r="C20" s="350" t="s">
        <v>517</v>
      </c>
      <c r="D20" s="346" t="s">
        <v>522</v>
      </c>
      <c r="E20" s="439">
        <v>1</v>
      </c>
      <c r="F20" s="439">
        <v>0</v>
      </c>
      <c r="G20" s="439">
        <v>0</v>
      </c>
      <c r="H20" s="329">
        <v>2291.94</v>
      </c>
      <c r="I20" s="411">
        <f t="shared" si="0"/>
        <v>0</v>
      </c>
    </row>
    <row r="21" spans="1:9" ht="18">
      <c r="A21" s="367" t="s">
        <v>446</v>
      </c>
      <c r="B21" s="344" t="s">
        <v>516</v>
      </c>
      <c r="C21" s="345">
        <v>45483</v>
      </c>
      <c r="D21" s="346" t="s">
        <v>523</v>
      </c>
      <c r="E21" s="439">
        <v>1</v>
      </c>
      <c r="F21" s="439">
        <v>0</v>
      </c>
      <c r="G21" s="439">
        <v>0</v>
      </c>
      <c r="H21" s="329">
        <v>1121</v>
      </c>
      <c r="I21" s="411">
        <f t="shared" si="0"/>
        <v>0</v>
      </c>
    </row>
    <row r="22" spans="1:9" ht="18">
      <c r="A22" s="367" t="s">
        <v>446</v>
      </c>
      <c r="B22" s="344" t="s">
        <v>516</v>
      </c>
      <c r="C22" s="350" t="s">
        <v>517</v>
      </c>
      <c r="D22" s="346" t="s">
        <v>524</v>
      </c>
      <c r="E22" s="439">
        <v>60</v>
      </c>
      <c r="F22" s="439">
        <v>0</v>
      </c>
      <c r="G22" s="439">
        <v>0</v>
      </c>
      <c r="H22" s="329">
        <v>11.8</v>
      </c>
      <c r="I22" s="411">
        <f t="shared" si="0"/>
        <v>0</v>
      </c>
    </row>
    <row r="23" spans="1:9" ht="18">
      <c r="A23" s="367" t="s">
        <v>446</v>
      </c>
      <c r="B23" s="344" t="s">
        <v>516</v>
      </c>
      <c r="C23" s="345">
        <v>45637</v>
      </c>
      <c r="D23" s="346" t="s">
        <v>525</v>
      </c>
      <c r="E23" s="439">
        <v>1</v>
      </c>
      <c r="F23" s="439">
        <v>0</v>
      </c>
      <c r="G23" s="439">
        <v>0</v>
      </c>
      <c r="H23" s="329">
        <v>95</v>
      </c>
      <c r="I23" s="411">
        <f t="shared" si="0"/>
        <v>0</v>
      </c>
    </row>
    <row r="24" spans="1:9" ht="18">
      <c r="A24" s="386">
        <v>234101</v>
      </c>
      <c r="B24" s="344" t="s">
        <v>516</v>
      </c>
      <c r="C24" s="350" t="s">
        <v>517</v>
      </c>
      <c r="D24" s="346" t="s">
        <v>526</v>
      </c>
      <c r="E24" s="439">
        <v>60</v>
      </c>
      <c r="F24" s="439">
        <v>0</v>
      </c>
      <c r="G24" s="439">
        <v>0</v>
      </c>
      <c r="H24" s="329">
        <v>11.8</v>
      </c>
      <c r="I24" s="411">
        <f t="shared" si="0"/>
        <v>0</v>
      </c>
    </row>
    <row r="25" spans="1:9" ht="18">
      <c r="A25" s="366">
        <v>239601</v>
      </c>
      <c r="B25" s="344" t="s">
        <v>516</v>
      </c>
      <c r="C25" s="350" t="s">
        <v>517</v>
      </c>
      <c r="D25" s="346" t="s">
        <v>527</v>
      </c>
      <c r="E25" s="439">
        <v>1</v>
      </c>
      <c r="F25" s="439">
        <v>0</v>
      </c>
      <c r="G25" s="439">
        <v>0</v>
      </c>
      <c r="H25" s="329">
        <v>159.30000000000001</v>
      </c>
      <c r="I25" s="411">
        <f t="shared" si="0"/>
        <v>0</v>
      </c>
    </row>
    <row r="26" spans="1:9" ht="18">
      <c r="A26" s="366">
        <v>239601</v>
      </c>
      <c r="B26" s="344" t="s">
        <v>516</v>
      </c>
      <c r="C26" s="350" t="s">
        <v>517</v>
      </c>
      <c r="D26" s="346" t="s">
        <v>528</v>
      </c>
      <c r="E26" s="439">
        <v>1</v>
      </c>
      <c r="F26" s="439">
        <v>0</v>
      </c>
      <c r="G26" s="439">
        <v>0</v>
      </c>
      <c r="H26" s="329">
        <v>141.6</v>
      </c>
      <c r="I26" s="411">
        <f t="shared" si="0"/>
        <v>0</v>
      </c>
    </row>
    <row r="27" spans="1:9" ht="18">
      <c r="A27" s="366">
        <v>239601</v>
      </c>
      <c r="B27" s="344" t="s">
        <v>516</v>
      </c>
      <c r="C27" s="350" t="s">
        <v>517</v>
      </c>
      <c r="D27" s="346" t="s">
        <v>529</v>
      </c>
      <c r="E27" s="439">
        <v>1</v>
      </c>
      <c r="F27" s="439">
        <v>0</v>
      </c>
      <c r="G27" s="439">
        <v>0</v>
      </c>
      <c r="H27" s="329">
        <v>159.30000000000001</v>
      </c>
      <c r="I27" s="411">
        <f t="shared" si="0"/>
        <v>0</v>
      </c>
    </row>
    <row r="28" spans="1:9" ht="18">
      <c r="A28" s="366">
        <v>236304</v>
      </c>
      <c r="B28" s="344" t="s">
        <v>530</v>
      </c>
      <c r="C28" s="350" t="s">
        <v>508</v>
      </c>
      <c r="D28" s="346" t="s">
        <v>531</v>
      </c>
      <c r="E28" s="439">
        <v>0</v>
      </c>
      <c r="F28" s="439">
        <v>0</v>
      </c>
      <c r="G28" s="439">
        <v>0</v>
      </c>
      <c r="H28" s="329">
        <v>232</v>
      </c>
      <c r="I28" s="411">
        <f t="shared" si="0"/>
        <v>0</v>
      </c>
    </row>
    <row r="29" spans="1:9" ht="18">
      <c r="A29" s="366">
        <v>236304</v>
      </c>
      <c r="B29" s="344" t="s">
        <v>532</v>
      </c>
      <c r="C29" s="345">
        <v>45361</v>
      </c>
      <c r="D29" s="346" t="s">
        <v>533</v>
      </c>
      <c r="E29" s="439">
        <v>300</v>
      </c>
      <c r="F29" s="439">
        <v>0</v>
      </c>
      <c r="G29" s="439">
        <v>0</v>
      </c>
      <c r="H29" s="329">
        <v>9.59</v>
      </c>
      <c r="I29" s="411">
        <f t="shared" si="0"/>
        <v>0</v>
      </c>
    </row>
    <row r="30" spans="1:9" ht="18">
      <c r="A30" s="386">
        <v>236306</v>
      </c>
      <c r="B30" s="344" t="s">
        <v>532</v>
      </c>
      <c r="C30" s="345">
        <v>45361</v>
      </c>
      <c r="D30" s="346" t="s">
        <v>534</v>
      </c>
      <c r="E30" s="439">
        <v>300</v>
      </c>
      <c r="F30" s="439">
        <v>0</v>
      </c>
      <c r="G30" s="439">
        <v>0</v>
      </c>
      <c r="H30" s="329">
        <v>9.59</v>
      </c>
      <c r="I30" s="411">
        <f t="shared" si="0"/>
        <v>0</v>
      </c>
    </row>
    <row r="31" spans="1:9" ht="18">
      <c r="A31" s="386">
        <v>236306</v>
      </c>
      <c r="B31" s="344" t="s">
        <v>532</v>
      </c>
      <c r="C31" s="345">
        <v>45361</v>
      </c>
      <c r="D31" s="346" t="s">
        <v>535</v>
      </c>
      <c r="E31" s="439">
        <v>300</v>
      </c>
      <c r="F31" s="439">
        <v>0</v>
      </c>
      <c r="G31" s="439">
        <v>0</v>
      </c>
      <c r="H31" s="329">
        <v>9.59</v>
      </c>
      <c r="I31" s="411">
        <f t="shared" si="0"/>
        <v>0</v>
      </c>
    </row>
    <row r="32" spans="1:9" ht="18">
      <c r="A32" s="386">
        <v>236306</v>
      </c>
      <c r="B32" s="344" t="s">
        <v>536</v>
      </c>
      <c r="C32" s="350" t="s">
        <v>418</v>
      </c>
      <c r="D32" s="346" t="s">
        <v>537</v>
      </c>
      <c r="E32" s="439">
        <v>1</v>
      </c>
      <c r="F32" s="439">
        <v>0</v>
      </c>
      <c r="G32" s="439">
        <v>0</v>
      </c>
      <c r="H32" s="329">
        <v>752.5</v>
      </c>
      <c r="I32" s="411">
        <f t="shared" si="0"/>
        <v>0</v>
      </c>
    </row>
    <row r="33" spans="1:9" ht="18">
      <c r="A33" s="386">
        <v>236306</v>
      </c>
      <c r="B33" s="352" t="s">
        <v>538</v>
      </c>
      <c r="C33" s="353">
        <v>45452</v>
      </c>
      <c r="D33" s="346" t="s">
        <v>539</v>
      </c>
      <c r="E33" s="439">
        <v>6</v>
      </c>
      <c r="F33" s="439">
        <v>0</v>
      </c>
      <c r="G33" s="439">
        <v>0</v>
      </c>
      <c r="H33" s="351">
        <v>788.24</v>
      </c>
      <c r="I33" s="411">
        <f t="shared" si="0"/>
        <v>0</v>
      </c>
    </row>
    <row r="34" spans="1:9" ht="18">
      <c r="A34" s="386">
        <v>234101</v>
      </c>
      <c r="B34" s="352" t="s">
        <v>538</v>
      </c>
      <c r="C34" s="353">
        <v>45452</v>
      </c>
      <c r="D34" s="346" t="s">
        <v>540</v>
      </c>
      <c r="E34" s="439">
        <v>3</v>
      </c>
      <c r="F34" s="439">
        <v>3</v>
      </c>
      <c r="G34" s="439">
        <v>3</v>
      </c>
      <c r="H34" s="351">
        <v>408.16</v>
      </c>
      <c r="I34" s="411">
        <f t="shared" si="0"/>
        <v>1224.48</v>
      </c>
    </row>
    <row r="35" spans="1:9" ht="18">
      <c r="A35" s="412">
        <v>234101</v>
      </c>
      <c r="B35" s="352" t="s">
        <v>541</v>
      </c>
      <c r="C35" s="353">
        <v>45634</v>
      </c>
      <c r="D35" s="346" t="s">
        <v>542</v>
      </c>
      <c r="E35" s="439">
        <v>54</v>
      </c>
      <c r="F35" s="439">
        <v>0</v>
      </c>
      <c r="G35" s="439">
        <v>0</v>
      </c>
      <c r="H35" s="351">
        <v>207.68</v>
      </c>
      <c r="I35" s="411">
        <f t="shared" si="0"/>
        <v>0</v>
      </c>
    </row>
    <row r="36" spans="1:9" ht="17.45">
      <c r="A36" s="378">
        <v>239201</v>
      </c>
      <c r="B36" s="352" t="s">
        <v>541</v>
      </c>
      <c r="C36" s="353">
        <v>45634</v>
      </c>
      <c r="D36" s="346" t="s">
        <v>543</v>
      </c>
      <c r="E36" s="439">
        <v>81</v>
      </c>
      <c r="F36" s="439">
        <v>0</v>
      </c>
      <c r="G36" s="439">
        <v>0</v>
      </c>
      <c r="H36" s="351">
        <v>30.68</v>
      </c>
      <c r="I36" s="411">
        <f t="shared" si="0"/>
        <v>0</v>
      </c>
    </row>
    <row r="37" spans="1:9" ht="17.45">
      <c r="A37" s="390">
        <v>239201</v>
      </c>
      <c r="B37" s="352" t="s">
        <v>541</v>
      </c>
      <c r="C37" s="353">
        <v>45634</v>
      </c>
      <c r="D37" s="346" t="s">
        <v>544</v>
      </c>
      <c r="E37" s="439">
        <v>72</v>
      </c>
      <c r="F37" s="439">
        <v>0</v>
      </c>
      <c r="G37" s="439">
        <v>0</v>
      </c>
      <c r="H37" s="351">
        <v>60.18</v>
      </c>
      <c r="I37" s="411">
        <f t="shared" si="0"/>
        <v>0</v>
      </c>
    </row>
    <row r="38" spans="1:9" ht="17.45">
      <c r="A38" s="368" t="s">
        <v>446</v>
      </c>
      <c r="B38" s="352" t="s">
        <v>541</v>
      </c>
      <c r="C38" s="353">
        <v>45634</v>
      </c>
      <c r="D38" s="346" t="s">
        <v>545</v>
      </c>
      <c r="E38" s="439">
        <v>54</v>
      </c>
      <c r="F38" s="439">
        <v>0</v>
      </c>
      <c r="G38" s="439">
        <v>0</v>
      </c>
      <c r="H38" s="351">
        <v>116.82</v>
      </c>
      <c r="I38" s="411">
        <f t="shared" si="0"/>
        <v>0</v>
      </c>
    </row>
    <row r="39" spans="1:9" ht="17.45">
      <c r="A39" s="391">
        <v>239201</v>
      </c>
      <c r="B39" s="344" t="s">
        <v>546</v>
      </c>
      <c r="C39" s="350" t="s">
        <v>508</v>
      </c>
      <c r="D39" s="346" t="s">
        <v>547</v>
      </c>
      <c r="E39" s="439">
        <v>0</v>
      </c>
      <c r="F39" s="439">
        <v>0</v>
      </c>
      <c r="G39" s="439">
        <v>0</v>
      </c>
      <c r="H39" s="329">
        <v>978.75</v>
      </c>
      <c r="I39" s="411">
        <f t="shared" si="0"/>
        <v>0</v>
      </c>
    </row>
    <row r="40" spans="1:9" ht="17.45">
      <c r="A40" s="369" t="s">
        <v>548</v>
      </c>
      <c r="B40" s="347" t="s">
        <v>549</v>
      </c>
      <c r="C40" s="348">
        <v>43099</v>
      </c>
      <c r="D40" s="349" t="s">
        <v>550</v>
      </c>
      <c r="E40" s="439">
        <v>6109</v>
      </c>
      <c r="F40" s="439">
        <v>6047</v>
      </c>
      <c r="G40" s="439">
        <v>5896</v>
      </c>
      <c r="H40" s="351">
        <v>33</v>
      </c>
      <c r="I40" s="411">
        <f t="shared" si="0"/>
        <v>194568</v>
      </c>
    </row>
    <row r="41" spans="1:9" ht="17.45">
      <c r="A41" s="369" t="s">
        <v>551</v>
      </c>
      <c r="B41" s="347" t="s">
        <v>552</v>
      </c>
      <c r="C41" s="348">
        <v>45209</v>
      </c>
      <c r="D41" s="349" t="s">
        <v>553</v>
      </c>
      <c r="E41" s="439">
        <v>12</v>
      </c>
      <c r="F41" s="439">
        <v>9</v>
      </c>
      <c r="G41" s="439">
        <v>6</v>
      </c>
      <c r="H41" s="351">
        <v>33</v>
      </c>
      <c r="I41" s="411">
        <f t="shared" si="0"/>
        <v>198</v>
      </c>
    </row>
    <row r="42" spans="1:9" ht="18">
      <c r="A42" s="369" t="s">
        <v>551</v>
      </c>
      <c r="B42" s="347" t="s">
        <v>554</v>
      </c>
      <c r="C42" s="348">
        <v>45452</v>
      </c>
      <c r="D42" s="349" t="s">
        <v>555</v>
      </c>
      <c r="E42" s="439">
        <v>3</v>
      </c>
      <c r="F42" s="439">
        <v>3</v>
      </c>
      <c r="G42" s="439">
        <v>3</v>
      </c>
      <c r="H42" s="351">
        <v>127.44</v>
      </c>
      <c r="I42" s="411">
        <f t="shared" si="0"/>
        <v>382.32</v>
      </c>
    </row>
    <row r="43" spans="1:9" ht="18">
      <c r="A43" s="369"/>
      <c r="B43" s="347" t="s">
        <v>556</v>
      </c>
      <c r="C43" s="348">
        <v>45720</v>
      </c>
      <c r="D43" s="349" t="s">
        <v>557</v>
      </c>
      <c r="E43" s="439">
        <v>0</v>
      </c>
      <c r="F43" s="439">
        <v>0</v>
      </c>
      <c r="G43" s="439">
        <v>50</v>
      </c>
      <c r="H43" s="351">
        <v>275</v>
      </c>
      <c r="I43" s="411">
        <f t="shared" si="0"/>
        <v>13750</v>
      </c>
    </row>
    <row r="44" spans="1:9" ht="18">
      <c r="A44" s="369"/>
      <c r="B44" s="347" t="s">
        <v>558</v>
      </c>
      <c r="C44" s="348">
        <v>43099</v>
      </c>
      <c r="D44" s="349" t="s">
        <v>559</v>
      </c>
      <c r="E44" s="439">
        <v>25</v>
      </c>
      <c r="F44" s="439">
        <v>25</v>
      </c>
      <c r="G44" s="439">
        <v>25</v>
      </c>
      <c r="H44" s="351">
        <v>275</v>
      </c>
      <c r="I44" s="411">
        <f t="shared" si="0"/>
        <v>6875</v>
      </c>
    </row>
    <row r="45" spans="1:9" ht="18">
      <c r="A45" s="369"/>
      <c r="B45" s="347" t="s">
        <v>560</v>
      </c>
      <c r="C45" s="348">
        <v>45412</v>
      </c>
      <c r="D45" s="349" t="s">
        <v>561</v>
      </c>
      <c r="E45" s="439">
        <v>0</v>
      </c>
      <c r="F45" s="439">
        <v>0</v>
      </c>
      <c r="G45" s="439">
        <v>0</v>
      </c>
      <c r="H45" s="351">
        <v>29493.15</v>
      </c>
      <c r="I45" s="411">
        <f t="shared" si="0"/>
        <v>0</v>
      </c>
    </row>
    <row r="46" spans="1:9" ht="18">
      <c r="A46" s="369"/>
      <c r="B46" s="347" t="s">
        <v>560</v>
      </c>
      <c r="C46" s="348">
        <v>45741</v>
      </c>
      <c r="D46" s="349" t="s">
        <v>562</v>
      </c>
      <c r="E46" s="439">
        <v>0</v>
      </c>
      <c r="F46" s="439">
        <v>0</v>
      </c>
      <c r="G46" s="439">
        <v>15</v>
      </c>
      <c r="H46" s="351">
        <v>7749.86</v>
      </c>
      <c r="I46" s="411">
        <f t="shared" si="0"/>
        <v>116247.9</v>
      </c>
    </row>
    <row r="47" spans="1:9" ht="18">
      <c r="A47" s="369"/>
      <c r="B47" s="347" t="s">
        <v>560</v>
      </c>
      <c r="C47" s="348" t="s">
        <v>563</v>
      </c>
      <c r="D47" s="349" t="s">
        <v>564</v>
      </c>
      <c r="E47" s="439">
        <v>0</v>
      </c>
      <c r="F47" s="439">
        <v>0</v>
      </c>
      <c r="G47" s="439">
        <v>4</v>
      </c>
      <c r="H47" s="351">
        <v>7944.7</v>
      </c>
      <c r="I47" s="411">
        <v>31778.799999999999</v>
      </c>
    </row>
    <row r="48" spans="1:9" ht="18">
      <c r="A48" s="370" t="s">
        <v>551</v>
      </c>
      <c r="B48" s="347" t="s">
        <v>565</v>
      </c>
      <c r="C48" s="348">
        <v>45138</v>
      </c>
      <c r="D48" s="349" t="s">
        <v>566</v>
      </c>
      <c r="E48" s="439">
        <v>62</v>
      </c>
      <c r="F48" s="439">
        <v>42</v>
      </c>
      <c r="G48" s="439">
        <v>0</v>
      </c>
      <c r="H48" s="351">
        <v>29.18</v>
      </c>
      <c r="I48" s="411">
        <f t="shared" si="0"/>
        <v>0</v>
      </c>
    </row>
    <row r="49" spans="1:9" ht="18">
      <c r="A49" s="369" t="s">
        <v>567</v>
      </c>
      <c r="B49" s="347" t="s">
        <v>560</v>
      </c>
      <c r="C49" s="348" t="s">
        <v>568</v>
      </c>
      <c r="D49" s="349" t="s">
        <v>566</v>
      </c>
      <c r="E49" s="439">
        <v>0</v>
      </c>
      <c r="F49" s="439">
        <v>528</v>
      </c>
      <c r="G49" s="439">
        <v>32</v>
      </c>
      <c r="H49" s="351">
        <v>44.84</v>
      </c>
      <c r="I49" s="411">
        <f t="shared" si="0"/>
        <v>1434.88</v>
      </c>
    </row>
    <row r="50" spans="1:9" ht="17.45">
      <c r="A50" s="392" t="s">
        <v>569</v>
      </c>
      <c r="B50" s="347" t="s">
        <v>565</v>
      </c>
      <c r="C50" s="348">
        <v>45138</v>
      </c>
      <c r="D50" s="349" t="s">
        <v>570</v>
      </c>
      <c r="E50" s="439">
        <v>5</v>
      </c>
      <c r="F50" s="439">
        <v>0</v>
      </c>
      <c r="G50" s="439">
        <v>0</v>
      </c>
      <c r="H50" s="351">
        <v>29.18</v>
      </c>
      <c r="I50" s="411">
        <f t="shared" si="0"/>
        <v>0</v>
      </c>
    </row>
    <row r="51" spans="1:9" ht="17.45">
      <c r="A51" s="393">
        <v>239201</v>
      </c>
      <c r="B51" s="347" t="s">
        <v>560</v>
      </c>
      <c r="C51" s="348" t="s">
        <v>568</v>
      </c>
      <c r="D51" s="349" t="s">
        <v>570</v>
      </c>
      <c r="E51" s="439">
        <v>0</v>
      </c>
      <c r="F51" s="439">
        <v>600</v>
      </c>
      <c r="G51" s="439">
        <v>0</v>
      </c>
      <c r="H51" s="351">
        <v>44.84</v>
      </c>
      <c r="I51" s="411">
        <f t="shared" si="0"/>
        <v>0</v>
      </c>
    </row>
    <row r="52" spans="1:9" ht="17.45">
      <c r="A52" s="394" t="s">
        <v>569</v>
      </c>
      <c r="B52" s="347" t="s">
        <v>560</v>
      </c>
      <c r="C52" s="348">
        <v>45645</v>
      </c>
      <c r="D52" s="349" t="s">
        <v>571</v>
      </c>
      <c r="E52" s="439">
        <v>0</v>
      </c>
      <c r="F52" s="439">
        <v>0</v>
      </c>
      <c r="G52" s="439">
        <v>0</v>
      </c>
      <c r="H52" s="351">
        <v>11016.95</v>
      </c>
      <c r="I52" s="411">
        <f t="shared" si="0"/>
        <v>0</v>
      </c>
    </row>
    <row r="53" spans="1:9" ht="17.45">
      <c r="A53" s="394" t="s">
        <v>569</v>
      </c>
      <c r="B53" s="347" t="s">
        <v>572</v>
      </c>
      <c r="C53" s="348">
        <v>45460</v>
      </c>
      <c r="D53" s="349" t="s">
        <v>573</v>
      </c>
      <c r="E53" s="439">
        <v>0</v>
      </c>
      <c r="F53" s="439">
        <v>0</v>
      </c>
      <c r="G53" s="439">
        <v>0</v>
      </c>
      <c r="H53" s="351">
        <v>1050.2</v>
      </c>
      <c r="I53" s="411">
        <f t="shared" si="0"/>
        <v>0</v>
      </c>
    </row>
    <row r="54" spans="1:9" ht="17.45">
      <c r="A54" s="369" t="s">
        <v>551</v>
      </c>
      <c r="B54" s="347" t="s">
        <v>574</v>
      </c>
      <c r="C54" s="348">
        <v>45209</v>
      </c>
      <c r="D54" s="349" t="s">
        <v>575</v>
      </c>
      <c r="E54" s="439">
        <v>11</v>
      </c>
      <c r="F54" s="439">
        <v>9</v>
      </c>
      <c r="G54" s="439">
        <v>9</v>
      </c>
      <c r="H54" s="351">
        <v>23.640999999999998</v>
      </c>
      <c r="I54" s="411">
        <f t="shared" si="0"/>
        <v>212.76899999999998</v>
      </c>
    </row>
    <row r="55" spans="1:9" ht="18">
      <c r="A55" s="371" t="s">
        <v>551</v>
      </c>
      <c r="B55" s="347" t="s">
        <v>576</v>
      </c>
      <c r="C55" s="348">
        <v>45637</v>
      </c>
      <c r="D55" s="349" t="s">
        <v>577</v>
      </c>
      <c r="E55" s="439">
        <v>79</v>
      </c>
      <c r="F55" s="439">
        <v>75</v>
      </c>
      <c r="G55" s="439">
        <v>39</v>
      </c>
      <c r="H55" s="351">
        <v>6.84</v>
      </c>
      <c r="I55" s="411">
        <f t="shared" si="0"/>
        <v>266.76</v>
      </c>
    </row>
    <row r="56" spans="1:9" ht="18">
      <c r="A56" s="370" t="s">
        <v>551</v>
      </c>
      <c r="B56" s="347" t="s">
        <v>578</v>
      </c>
      <c r="C56" s="348">
        <v>45202</v>
      </c>
      <c r="D56" s="349" t="s">
        <v>579</v>
      </c>
      <c r="E56" s="439">
        <v>1</v>
      </c>
      <c r="F56" s="439">
        <v>1</v>
      </c>
      <c r="G56" s="439">
        <v>1</v>
      </c>
      <c r="H56" s="351">
        <v>499.9</v>
      </c>
      <c r="I56" s="411">
        <f t="shared" si="0"/>
        <v>499.9</v>
      </c>
    </row>
    <row r="57" spans="1:9" ht="18">
      <c r="A57" s="370" t="s">
        <v>551</v>
      </c>
      <c r="B57" s="347" t="s">
        <v>578</v>
      </c>
      <c r="C57" s="348">
        <v>45202</v>
      </c>
      <c r="D57" s="349" t="s">
        <v>580</v>
      </c>
      <c r="E57" s="439">
        <v>2</v>
      </c>
      <c r="F57" s="439">
        <v>2</v>
      </c>
      <c r="G57" s="439">
        <v>2</v>
      </c>
      <c r="H57" s="351">
        <v>499.9</v>
      </c>
      <c r="I57" s="411">
        <f t="shared" si="0"/>
        <v>999.8</v>
      </c>
    </row>
    <row r="58" spans="1:9" ht="18">
      <c r="A58" s="370" t="s">
        <v>551</v>
      </c>
      <c r="B58" s="347" t="s">
        <v>578</v>
      </c>
      <c r="C58" s="348">
        <v>45202</v>
      </c>
      <c r="D58" s="349" t="s">
        <v>581</v>
      </c>
      <c r="E58" s="439">
        <v>2</v>
      </c>
      <c r="F58" s="439">
        <v>2</v>
      </c>
      <c r="G58" s="439">
        <v>2</v>
      </c>
      <c r="H58" s="351">
        <v>499.9</v>
      </c>
      <c r="I58" s="411">
        <f t="shared" si="0"/>
        <v>999.8</v>
      </c>
    </row>
    <row r="59" spans="1:9" ht="18">
      <c r="A59" s="370" t="s">
        <v>551</v>
      </c>
      <c r="B59" s="344" t="s">
        <v>582</v>
      </c>
      <c r="C59" s="345">
        <v>45361</v>
      </c>
      <c r="D59" s="346" t="s">
        <v>583</v>
      </c>
      <c r="E59" s="439">
        <v>12</v>
      </c>
      <c r="F59" s="439">
        <v>0</v>
      </c>
      <c r="G59" s="439">
        <v>0</v>
      </c>
      <c r="H59" s="329">
        <v>3686.32</v>
      </c>
      <c r="I59" s="411">
        <f t="shared" si="0"/>
        <v>0</v>
      </c>
    </row>
    <row r="60" spans="1:9" ht="18">
      <c r="A60" s="370" t="s">
        <v>551</v>
      </c>
      <c r="B60" s="344" t="s">
        <v>582</v>
      </c>
      <c r="C60" s="345">
        <v>45361</v>
      </c>
      <c r="D60" s="346" t="s">
        <v>584</v>
      </c>
      <c r="E60" s="439">
        <v>12</v>
      </c>
      <c r="F60" s="439">
        <v>0</v>
      </c>
      <c r="G60" s="439">
        <v>0</v>
      </c>
      <c r="H60" s="329">
        <v>416.54</v>
      </c>
      <c r="I60" s="411">
        <f t="shared" si="0"/>
        <v>0</v>
      </c>
    </row>
    <row r="61" spans="1:9" ht="18">
      <c r="A61" s="370" t="s">
        <v>551</v>
      </c>
      <c r="B61" s="344" t="s">
        <v>582</v>
      </c>
      <c r="C61" s="345">
        <v>45568</v>
      </c>
      <c r="D61" s="346" t="s">
        <v>585</v>
      </c>
      <c r="E61" s="439">
        <v>12</v>
      </c>
      <c r="F61" s="439">
        <v>0</v>
      </c>
      <c r="G61" s="439">
        <v>0</v>
      </c>
      <c r="H61" s="331">
        <v>3286.3</v>
      </c>
      <c r="I61" s="411">
        <f t="shared" si="0"/>
        <v>0</v>
      </c>
    </row>
    <row r="62" spans="1:9" ht="18">
      <c r="A62" s="370" t="s">
        <v>551</v>
      </c>
      <c r="B62" s="344" t="s">
        <v>582</v>
      </c>
      <c r="C62" s="348">
        <v>45568</v>
      </c>
      <c r="D62" s="349" t="s">
        <v>586</v>
      </c>
      <c r="E62" s="439">
        <v>12</v>
      </c>
      <c r="F62" s="439">
        <v>0</v>
      </c>
      <c r="G62" s="439">
        <v>0</v>
      </c>
      <c r="H62" s="351">
        <v>416.24</v>
      </c>
      <c r="I62" s="411">
        <f t="shared" si="0"/>
        <v>0</v>
      </c>
    </row>
    <row r="63" spans="1:9" ht="18">
      <c r="A63" s="370" t="s">
        <v>551</v>
      </c>
      <c r="B63" s="344" t="s">
        <v>582</v>
      </c>
      <c r="C63" s="348">
        <v>45576</v>
      </c>
      <c r="D63" s="349" t="s">
        <v>587</v>
      </c>
      <c r="E63" s="439">
        <v>12</v>
      </c>
      <c r="F63" s="439">
        <v>0</v>
      </c>
      <c r="G63" s="439">
        <v>0</v>
      </c>
      <c r="H63" s="351">
        <v>98.26</v>
      </c>
      <c r="I63" s="411">
        <f t="shared" si="0"/>
        <v>0</v>
      </c>
    </row>
    <row r="64" spans="1:9" ht="17.45">
      <c r="A64" s="366">
        <v>239905</v>
      </c>
      <c r="B64" s="344" t="s">
        <v>582</v>
      </c>
      <c r="C64" s="348">
        <v>45568</v>
      </c>
      <c r="D64" s="349" t="s">
        <v>588</v>
      </c>
      <c r="E64" s="439">
        <v>12</v>
      </c>
      <c r="F64" s="439">
        <v>0</v>
      </c>
      <c r="G64" s="439">
        <v>0</v>
      </c>
      <c r="H64" s="351">
        <v>416.54</v>
      </c>
      <c r="I64" s="411">
        <f t="shared" si="0"/>
        <v>0</v>
      </c>
    </row>
    <row r="65" spans="1:10" ht="17.45">
      <c r="A65" s="366">
        <v>236304</v>
      </c>
      <c r="B65" s="344" t="s">
        <v>582</v>
      </c>
      <c r="C65" s="348">
        <v>45568</v>
      </c>
      <c r="D65" s="349" t="s">
        <v>589</v>
      </c>
      <c r="E65" s="439">
        <v>12</v>
      </c>
      <c r="F65" s="439">
        <v>0</v>
      </c>
      <c r="G65" s="439">
        <v>0</v>
      </c>
      <c r="H65" s="351">
        <v>3391.32</v>
      </c>
      <c r="I65" s="411">
        <f t="shared" si="0"/>
        <v>0</v>
      </c>
    </row>
    <row r="66" spans="1:10" ht="17.45">
      <c r="A66" s="369" t="s">
        <v>567</v>
      </c>
      <c r="B66" s="344" t="s">
        <v>582</v>
      </c>
      <c r="C66" s="348">
        <v>45568</v>
      </c>
      <c r="D66" s="349" t="s">
        <v>590</v>
      </c>
      <c r="E66" s="439">
        <v>12</v>
      </c>
      <c r="F66" s="439">
        <v>0</v>
      </c>
      <c r="G66" s="439">
        <v>0</v>
      </c>
      <c r="H66" s="351">
        <v>3484.54</v>
      </c>
      <c r="I66" s="411">
        <f t="shared" si="0"/>
        <v>0</v>
      </c>
    </row>
    <row r="67" spans="1:10" ht="17.45">
      <c r="A67" s="366">
        <v>235501</v>
      </c>
      <c r="B67" s="344" t="s">
        <v>582</v>
      </c>
      <c r="C67" s="348">
        <v>45568</v>
      </c>
      <c r="D67" s="349" t="s">
        <v>591</v>
      </c>
      <c r="E67" s="439">
        <v>12</v>
      </c>
      <c r="F67" s="439">
        <v>0</v>
      </c>
      <c r="G67" s="439">
        <v>0</v>
      </c>
      <c r="H67" s="351">
        <v>3560.06</v>
      </c>
      <c r="I67" s="411">
        <f t="shared" si="0"/>
        <v>0</v>
      </c>
    </row>
    <row r="68" spans="1:10" ht="17.45">
      <c r="A68" s="367" t="s">
        <v>446</v>
      </c>
      <c r="B68" s="347" t="s">
        <v>592</v>
      </c>
      <c r="C68" s="348">
        <v>45452</v>
      </c>
      <c r="D68" s="349" t="s">
        <v>593</v>
      </c>
      <c r="E68" s="439">
        <v>3</v>
      </c>
      <c r="F68" s="439">
        <v>3</v>
      </c>
      <c r="G68" s="439">
        <v>3</v>
      </c>
      <c r="H68" s="351">
        <v>1715.42</v>
      </c>
      <c r="I68" s="411">
        <f t="shared" si="0"/>
        <v>5146.26</v>
      </c>
    </row>
    <row r="69" spans="1:10" ht="17.45">
      <c r="A69" s="367" t="s">
        <v>446</v>
      </c>
      <c r="B69" s="347" t="s">
        <v>594</v>
      </c>
      <c r="C69" s="348" t="s">
        <v>595</v>
      </c>
      <c r="D69" s="349" t="s">
        <v>596</v>
      </c>
      <c r="E69" s="439">
        <v>3</v>
      </c>
      <c r="F69" s="439">
        <v>3</v>
      </c>
      <c r="G69" s="439">
        <v>3</v>
      </c>
      <c r="H69" s="351">
        <v>14.79</v>
      </c>
      <c r="I69" s="411">
        <f t="shared" si="0"/>
        <v>44.37</v>
      </c>
    </row>
    <row r="70" spans="1:10" ht="17.45">
      <c r="A70" s="386">
        <v>239201</v>
      </c>
      <c r="B70" s="347" t="s">
        <v>597</v>
      </c>
      <c r="C70" s="348">
        <v>44229</v>
      </c>
      <c r="D70" s="349" t="s">
        <v>598</v>
      </c>
      <c r="E70" s="439">
        <v>20</v>
      </c>
      <c r="F70" s="439">
        <v>20</v>
      </c>
      <c r="G70" s="439">
        <v>20</v>
      </c>
      <c r="H70" s="351">
        <v>1850</v>
      </c>
      <c r="I70" s="411">
        <f t="shared" si="0"/>
        <v>37000</v>
      </c>
    </row>
    <row r="71" spans="1:10" ht="17.45">
      <c r="A71" s="386">
        <v>239101</v>
      </c>
      <c r="B71" s="344" t="s">
        <v>599</v>
      </c>
      <c r="C71" s="345" t="s">
        <v>517</v>
      </c>
      <c r="D71" s="346" t="s">
        <v>600</v>
      </c>
      <c r="E71" s="439">
        <v>1</v>
      </c>
      <c r="F71" s="439">
        <v>1</v>
      </c>
      <c r="G71" s="439">
        <v>1</v>
      </c>
      <c r="H71" s="329">
        <v>75.52</v>
      </c>
      <c r="I71" s="411">
        <f t="shared" si="0"/>
        <v>75.52</v>
      </c>
    </row>
    <row r="72" spans="1:10" ht="17.45">
      <c r="A72" s="369" t="s">
        <v>443</v>
      </c>
      <c r="B72" s="344" t="s">
        <v>599</v>
      </c>
      <c r="C72" s="345" t="s">
        <v>517</v>
      </c>
      <c r="D72" s="346" t="s">
        <v>601</v>
      </c>
      <c r="E72" s="439">
        <v>1</v>
      </c>
      <c r="F72" s="439">
        <v>1</v>
      </c>
      <c r="G72" s="439">
        <v>1</v>
      </c>
      <c r="H72" s="329">
        <v>35.4</v>
      </c>
      <c r="I72" s="411">
        <f t="shared" si="0"/>
        <v>35.4</v>
      </c>
    </row>
    <row r="73" spans="1:10" ht="18">
      <c r="A73" s="394" t="s">
        <v>443</v>
      </c>
      <c r="B73" s="344" t="s">
        <v>599</v>
      </c>
      <c r="C73" s="345" t="s">
        <v>517</v>
      </c>
      <c r="D73" s="346" t="s">
        <v>602</v>
      </c>
      <c r="E73" s="439">
        <v>1</v>
      </c>
      <c r="F73" s="439">
        <v>1</v>
      </c>
      <c r="G73" s="439">
        <v>1</v>
      </c>
      <c r="H73" s="329">
        <v>100.3</v>
      </c>
      <c r="I73" s="411">
        <f t="shared" si="0"/>
        <v>100.3</v>
      </c>
      <c r="J73" s="2"/>
    </row>
    <row r="74" spans="1:10" ht="18">
      <c r="A74" s="370" t="s">
        <v>443</v>
      </c>
      <c r="B74" s="344" t="s">
        <v>603</v>
      </c>
      <c r="C74" s="345" t="s">
        <v>604</v>
      </c>
      <c r="D74" s="346" t="s">
        <v>605</v>
      </c>
      <c r="E74" s="439">
        <v>20</v>
      </c>
      <c r="F74" s="439">
        <v>20</v>
      </c>
      <c r="G74" s="439">
        <v>20</v>
      </c>
      <c r="H74" s="329">
        <v>1419.6</v>
      </c>
      <c r="I74" s="411">
        <f t="shared" si="0"/>
        <v>28392</v>
      </c>
    </row>
    <row r="75" spans="1:10" ht="18">
      <c r="A75" s="370" t="s">
        <v>443</v>
      </c>
      <c r="B75" s="344" t="s">
        <v>606</v>
      </c>
      <c r="C75" s="345" t="s">
        <v>508</v>
      </c>
      <c r="D75" s="346" t="s">
        <v>607</v>
      </c>
      <c r="E75" s="439">
        <v>0</v>
      </c>
      <c r="F75" s="439">
        <v>0</v>
      </c>
      <c r="G75" s="439">
        <v>0</v>
      </c>
      <c r="H75" s="329">
        <v>1160.06</v>
      </c>
      <c r="I75" s="411">
        <f t="shared" si="0"/>
        <v>0</v>
      </c>
    </row>
    <row r="76" spans="1:10" ht="18">
      <c r="A76" s="370" t="s">
        <v>443</v>
      </c>
      <c r="B76" s="347" t="s">
        <v>608</v>
      </c>
      <c r="C76" s="348">
        <v>44229</v>
      </c>
      <c r="D76" s="349" t="s">
        <v>609</v>
      </c>
      <c r="E76" s="440">
        <v>10</v>
      </c>
      <c r="F76" s="439">
        <v>10</v>
      </c>
      <c r="G76" s="439">
        <v>10</v>
      </c>
      <c r="H76" s="351">
        <v>150</v>
      </c>
      <c r="I76" s="411">
        <f t="shared" ref="I76:I149" si="1">G76*H76</f>
        <v>1500</v>
      </c>
    </row>
    <row r="77" spans="1:10" ht="18">
      <c r="A77" s="370"/>
      <c r="B77" s="347" t="s">
        <v>610</v>
      </c>
      <c r="C77" s="348">
        <v>45750</v>
      </c>
      <c r="D77" s="349" t="s">
        <v>611</v>
      </c>
      <c r="E77" s="440">
        <v>0</v>
      </c>
      <c r="F77" s="439">
        <v>0</v>
      </c>
      <c r="G77" s="439">
        <v>3</v>
      </c>
      <c r="H77" s="351">
        <v>17820</v>
      </c>
      <c r="I77" s="411">
        <f t="shared" si="1"/>
        <v>53460</v>
      </c>
    </row>
    <row r="78" spans="1:10" ht="18">
      <c r="A78" s="395" t="s">
        <v>569</v>
      </c>
      <c r="B78" s="344" t="s">
        <v>612</v>
      </c>
      <c r="C78" s="345">
        <v>45361</v>
      </c>
      <c r="D78" s="346" t="s">
        <v>613</v>
      </c>
      <c r="E78" s="439">
        <v>15</v>
      </c>
      <c r="F78" s="439">
        <v>15</v>
      </c>
      <c r="G78" s="439">
        <v>15</v>
      </c>
      <c r="H78" s="329">
        <v>44.84</v>
      </c>
      <c r="I78" s="411">
        <f t="shared" si="1"/>
        <v>672.6</v>
      </c>
    </row>
    <row r="79" spans="1:10" ht="18">
      <c r="A79" s="372" t="s">
        <v>567</v>
      </c>
      <c r="B79" s="418" t="s">
        <v>614</v>
      </c>
      <c r="C79" s="419">
        <v>45139</v>
      </c>
      <c r="D79" s="420" t="s">
        <v>615</v>
      </c>
      <c r="E79" s="440">
        <v>38255</v>
      </c>
      <c r="F79" s="440">
        <v>26295</v>
      </c>
      <c r="G79" s="440">
        <v>26295</v>
      </c>
      <c r="H79" s="421">
        <v>155</v>
      </c>
      <c r="I79" s="411">
        <f t="shared" si="1"/>
        <v>4075725</v>
      </c>
    </row>
    <row r="80" spans="1:10" ht="18">
      <c r="A80" s="366">
        <v>239802</v>
      </c>
      <c r="B80" s="344" t="s">
        <v>612</v>
      </c>
      <c r="C80" s="345">
        <v>45361</v>
      </c>
      <c r="D80" s="346" t="s">
        <v>616</v>
      </c>
      <c r="E80" s="439">
        <v>25</v>
      </c>
      <c r="F80" s="439">
        <v>25</v>
      </c>
      <c r="G80" s="439"/>
      <c r="H80" s="329">
        <v>21.24</v>
      </c>
      <c r="I80" s="411">
        <f t="shared" si="1"/>
        <v>0</v>
      </c>
    </row>
    <row r="81" spans="1:9" ht="18">
      <c r="A81" s="366">
        <v>239904</v>
      </c>
      <c r="B81" s="347" t="s">
        <v>617</v>
      </c>
      <c r="C81" s="348" t="s">
        <v>618</v>
      </c>
      <c r="D81" s="349" t="s">
        <v>619</v>
      </c>
      <c r="E81" s="439">
        <v>1852</v>
      </c>
      <c r="F81" s="439">
        <v>1805</v>
      </c>
      <c r="G81" s="439">
        <v>1641</v>
      </c>
      <c r="H81" s="351">
        <v>165.53</v>
      </c>
      <c r="I81" s="411">
        <f t="shared" si="1"/>
        <v>271634.73</v>
      </c>
    </row>
    <row r="82" spans="1:9" ht="18">
      <c r="A82" s="366">
        <v>239802</v>
      </c>
      <c r="B82" s="344" t="s">
        <v>620</v>
      </c>
      <c r="C82" s="345">
        <v>45483</v>
      </c>
      <c r="D82" s="346" t="s">
        <v>621</v>
      </c>
      <c r="E82" s="439">
        <v>100</v>
      </c>
      <c r="F82" s="439">
        <v>0</v>
      </c>
      <c r="G82" s="439">
        <v>0</v>
      </c>
      <c r="H82" s="329">
        <v>171.1</v>
      </c>
      <c r="I82" s="411">
        <f t="shared" si="1"/>
        <v>0</v>
      </c>
    </row>
    <row r="83" spans="1:9" ht="18">
      <c r="A83" s="369" t="s">
        <v>551</v>
      </c>
      <c r="B83" s="347" t="s">
        <v>622</v>
      </c>
      <c r="C83" s="348">
        <v>43646</v>
      </c>
      <c r="D83" s="349" t="s">
        <v>623</v>
      </c>
      <c r="E83" s="439">
        <v>50</v>
      </c>
      <c r="F83" s="439">
        <v>50</v>
      </c>
      <c r="G83" s="439">
        <v>50</v>
      </c>
      <c r="H83" s="351">
        <v>5.9</v>
      </c>
      <c r="I83" s="411">
        <f t="shared" si="1"/>
        <v>295</v>
      </c>
    </row>
    <row r="84" spans="1:9" ht="18">
      <c r="A84" s="366">
        <v>239601</v>
      </c>
      <c r="B84" s="347" t="s">
        <v>572</v>
      </c>
      <c r="C84" s="348">
        <v>45460</v>
      </c>
      <c r="D84" s="349" t="s">
        <v>624</v>
      </c>
      <c r="E84" s="439">
        <v>0</v>
      </c>
      <c r="F84" s="439">
        <v>0</v>
      </c>
      <c r="G84" s="439">
        <v>0</v>
      </c>
      <c r="H84" s="351">
        <v>1050.2</v>
      </c>
      <c r="I84" s="411">
        <f t="shared" si="1"/>
        <v>0</v>
      </c>
    </row>
    <row r="85" spans="1:9" ht="18">
      <c r="A85" s="366"/>
      <c r="B85" s="347" t="s">
        <v>620</v>
      </c>
      <c r="C85" s="348">
        <v>45750</v>
      </c>
      <c r="D85" s="349" t="s">
        <v>625</v>
      </c>
      <c r="E85" s="439">
        <v>0</v>
      </c>
      <c r="F85" s="439">
        <v>0</v>
      </c>
      <c r="G85" s="439">
        <v>50</v>
      </c>
      <c r="H85" s="351">
        <v>150</v>
      </c>
      <c r="I85" s="411">
        <f t="shared" si="1"/>
        <v>7500</v>
      </c>
    </row>
    <row r="86" spans="1:9" ht="18">
      <c r="A86" s="366">
        <v>239601</v>
      </c>
      <c r="B86" s="344" t="s">
        <v>620</v>
      </c>
      <c r="C86" s="345" t="s">
        <v>517</v>
      </c>
      <c r="D86" s="346" t="s">
        <v>626</v>
      </c>
      <c r="E86" s="439">
        <v>470</v>
      </c>
      <c r="F86" s="439">
        <v>440</v>
      </c>
      <c r="G86" s="439"/>
      <c r="H86" s="329">
        <v>159.30000000000001</v>
      </c>
      <c r="I86" s="411">
        <f t="shared" si="1"/>
        <v>0</v>
      </c>
    </row>
    <row r="87" spans="1:9" ht="18">
      <c r="A87" s="366"/>
      <c r="B87" s="344" t="s">
        <v>627</v>
      </c>
      <c r="C87" s="345">
        <v>45750</v>
      </c>
      <c r="D87" s="346" t="s">
        <v>628</v>
      </c>
      <c r="E87" s="439">
        <v>0</v>
      </c>
      <c r="F87" s="439">
        <v>0</v>
      </c>
      <c r="G87" s="439">
        <v>35</v>
      </c>
      <c r="H87" s="329">
        <v>395</v>
      </c>
      <c r="I87" s="411">
        <f t="shared" si="1"/>
        <v>13825</v>
      </c>
    </row>
    <row r="88" spans="1:9" ht="18">
      <c r="A88" s="366"/>
      <c r="B88" s="344" t="s">
        <v>627</v>
      </c>
      <c r="C88" s="345">
        <v>45750</v>
      </c>
      <c r="D88" s="346" t="s">
        <v>629</v>
      </c>
      <c r="E88" s="439">
        <v>0</v>
      </c>
      <c r="F88" s="439">
        <v>0</v>
      </c>
      <c r="G88" s="439">
        <v>10</v>
      </c>
      <c r="H88" s="329">
        <v>545</v>
      </c>
      <c r="I88" s="411">
        <f t="shared" si="1"/>
        <v>5450</v>
      </c>
    </row>
    <row r="89" spans="1:9" ht="18">
      <c r="A89" s="366">
        <v>239601</v>
      </c>
      <c r="B89" s="352" t="s">
        <v>630</v>
      </c>
      <c r="C89" s="353">
        <v>45634</v>
      </c>
      <c r="D89" s="346" t="s">
        <v>631</v>
      </c>
      <c r="E89" s="439">
        <v>3</v>
      </c>
      <c r="F89" s="439">
        <v>3</v>
      </c>
      <c r="G89" s="439"/>
      <c r="H89" s="351">
        <v>896.8</v>
      </c>
      <c r="I89" s="411">
        <f t="shared" si="1"/>
        <v>0</v>
      </c>
    </row>
    <row r="90" spans="1:9" ht="18">
      <c r="A90" s="394">
        <v>239201</v>
      </c>
      <c r="B90" s="344" t="s">
        <v>620</v>
      </c>
      <c r="C90" s="345" t="s">
        <v>517</v>
      </c>
      <c r="D90" s="346" t="s">
        <v>632</v>
      </c>
      <c r="E90" s="439">
        <v>450</v>
      </c>
      <c r="F90" s="439">
        <v>360</v>
      </c>
      <c r="G90" s="439"/>
      <c r="H90" s="329">
        <v>194.7</v>
      </c>
      <c r="I90" s="411">
        <f t="shared" si="1"/>
        <v>0</v>
      </c>
    </row>
    <row r="91" spans="1:9" ht="18">
      <c r="A91" s="394">
        <v>239201</v>
      </c>
      <c r="B91" s="344" t="s">
        <v>627</v>
      </c>
      <c r="C91" s="345">
        <v>45361</v>
      </c>
      <c r="D91" s="346" t="s">
        <v>633</v>
      </c>
      <c r="E91" s="439">
        <v>6</v>
      </c>
      <c r="F91" s="439">
        <v>6</v>
      </c>
      <c r="G91" s="439"/>
      <c r="H91" s="329">
        <v>181.72</v>
      </c>
      <c r="I91" s="411">
        <f t="shared" si="1"/>
        <v>0</v>
      </c>
    </row>
    <row r="92" spans="1:9" ht="18">
      <c r="A92" s="392">
        <v>239201</v>
      </c>
      <c r="B92" s="347" t="s">
        <v>627</v>
      </c>
      <c r="C92" s="348">
        <v>44942</v>
      </c>
      <c r="D92" s="349" t="s">
        <v>634</v>
      </c>
      <c r="E92" s="439">
        <v>6</v>
      </c>
      <c r="F92" s="439">
        <v>6</v>
      </c>
      <c r="G92" s="439"/>
      <c r="H92" s="351">
        <v>317.98</v>
      </c>
      <c r="I92" s="411">
        <f t="shared" si="1"/>
        <v>0</v>
      </c>
    </row>
    <row r="93" spans="1:9" ht="18">
      <c r="A93" s="392">
        <v>239201</v>
      </c>
      <c r="B93" s="344" t="s">
        <v>627</v>
      </c>
      <c r="C93" s="345" t="s">
        <v>635</v>
      </c>
      <c r="D93" s="346" t="s">
        <v>636</v>
      </c>
      <c r="E93" s="439">
        <v>4</v>
      </c>
      <c r="F93" s="439">
        <v>4</v>
      </c>
      <c r="G93" s="439"/>
      <c r="H93" s="329">
        <v>317.98</v>
      </c>
      <c r="I93" s="411">
        <f t="shared" si="1"/>
        <v>0</v>
      </c>
    </row>
    <row r="94" spans="1:9" s="343" customFormat="1" ht="18">
      <c r="A94" s="394">
        <v>239201</v>
      </c>
      <c r="B94" s="344" t="s">
        <v>627</v>
      </c>
      <c r="C94" s="345">
        <v>45361</v>
      </c>
      <c r="D94" s="346" t="s">
        <v>637</v>
      </c>
      <c r="E94" s="439">
        <v>6</v>
      </c>
      <c r="F94" s="439">
        <v>6</v>
      </c>
      <c r="G94" s="439"/>
      <c r="H94" s="329">
        <v>169.92</v>
      </c>
      <c r="I94" s="411">
        <f t="shared" si="1"/>
        <v>0</v>
      </c>
    </row>
    <row r="95" spans="1:9" ht="18">
      <c r="A95" s="394">
        <v>239201</v>
      </c>
      <c r="B95" s="347" t="s">
        <v>627</v>
      </c>
      <c r="C95" s="348">
        <v>43846</v>
      </c>
      <c r="D95" s="349" t="s">
        <v>638</v>
      </c>
      <c r="E95" s="439">
        <v>356</v>
      </c>
      <c r="F95" s="439">
        <v>356</v>
      </c>
      <c r="G95" s="439">
        <v>356</v>
      </c>
      <c r="H95" s="351">
        <v>12</v>
      </c>
      <c r="I95" s="411">
        <f t="shared" si="1"/>
        <v>4272</v>
      </c>
    </row>
    <row r="96" spans="1:9" ht="18">
      <c r="A96" s="394">
        <v>239201</v>
      </c>
      <c r="B96" s="347" t="s">
        <v>639</v>
      </c>
      <c r="C96" s="348">
        <v>45545</v>
      </c>
      <c r="D96" s="349" t="s">
        <v>640</v>
      </c>
      <c r="E96" s="439">
        <v>200</v>
      </c>
      <c r="F96" s="439">
        <v>200</v>
      </c>
      <c r="G96" s="439">
        <v>200</v>
      </c>
      <c r="H96" s="351">
        <v>99.12</v>
      </c>
      <c r="I96" s="411">
        <f t="shared" si="1"/>
        <v>19824</v>
      </c>
    </row>
    <row r="97" spans="1:9" ht="17.45">
      <c r="A97" s="394">
        <v>239201</v>
      </c>
      <c r="B97" s="347" t="s">
        <v>639</v>
      </c>
      <c r="C97" s="348">
        <v>45545</v>
      </c>
      <c r="D97" s="349" t="s">
        <v>641</v>
      </c>
      <c r="E97" s="439">
        <v>200</v>
      </c>
      <c r="F97" s="439">
        <v>200</v>
      </c>
      <c r="G97" s="439">
        <v>200</v>
      </c>
      <c r="H97" s="351">
        <v>99.12</v>
      </c>
      <c r="I97" s="411">
        <f t="shared" si="1"/>
        <v>19824</v>
      </c>
    </row>
    <row r="98" spans="1:9" ht="18">
      <c r="A98" s="393">
        <v>239201</v>
      </c>
      <c r="B98" s="347" t="s">
        <v>639</v>
      </c>
      <c r="C98" s="348">
        <v>44965</v>
      </c>
      <c r="D98" s="349" t="s">
        <v>642</v>
      </c>
      <c r="E98" s="439">
        <v>88</v>
      </c>
      <c r="F98" s="439">
        <v>95</v>
      </c>
      <c r="G98" s="439">
        <v>90</v>
      </c>
      <c r="H98" s="351">
        <v>221</v>
      </c>
      <c r="I98" s="411">
        <f t="shared" si="1"/>
        <v>19890</v>
      </c>
    </row>
    <row r="99" spans="1:9" ht="18">
      <c r="A99" s="394" t="s">
        <v>569</v>
      </c>
      <c r="B99" s="347" t="s">
        <v>639</v>
      </c>
      <c r="C99" s="348">
        <v>44965</v>
      </c>
      <c r="D99" s="349" t="s">
        <v>643</v>
      </c>
      <c r="E99" s="439">
        <v>0</v>
      </c>
      <c r="F99" s="439">
        <v>0</v>
      </c>
      <c r="G99" s="439">
        <v>0</v>
      </c>
      <c r="H99" s="351">
        <v>247.51</v>
      </c>
      <c r="I99" s="411">
        <f t="shared" si="1"/>
        <v>0</v>
      </c>
    </row>
    <row r="100" spans="1:9" ht="18">
      <c r="A100" s="394">
        <v>239201</v>
      </c>
      <c r="B100" s="347" t="s">
        <v>639</v>
      </c>
      <c r="C100" s="348">
        <v>45207</v>
      </c>
      <c r="D100" s="349" t="s">
        <v>643</v>
      </c>
      <c r="E100" s="439">
        <v>445</v>
      </c>
      <c r="F100" s="439">
        <v>424</v>
      </c>
      <c r="G100" s="439">
        <v>424</v>
      </c>
      <c r="H100" s="351">
        <v>131.99</v>
      </c>
      <c r="I100" s="411">
        <f t="shared" si="1"/>
        <v>55963.76</v>
      </c>
    </row>
    <row r="101" spans="1:9" ht="18">
      <c r="A101" s="394">
        <v>239201</v>
      </c>
      <c r="B101" s="347" t="s">
        <v>639</v>
      </c>
      <c r="C101" s="348">
        <v>45209</v>
      </c>
      <c r="D101" s="349" t="s">
        <v>644</v>
      </c>
      <c r="E101" s="439">
        <v>343</v>
      </c>
      <c r="F101" s="439">
        <v>316</v>
      </c>
      <c r="G101" s="439">
        <v>315</v>
      </c>
      <c r="H101" s="351">
        <v>141.6</v>
      </c>
      <c r="I101" s="411">
        <f t="shared" si="1"/>
        <v>44604</v>
      </c>
    </row>
    <row r="102" spans="1:9" ht="18">
      <c r="A102" s="394">
        <v>239201</v>
      </c>
      <c r="B102" s="347" t="s">
        <v>639</v>
      </c>
      <c r="C102" s="348">
        <v>44965</v>
      </c>
      <c r="D102" s="349" t="s">
        <v>645</v>
      </c>
      <c r="E102" s="439">
        <v>73</v>
      </c>
      <c r="F102" s="439">
        <v>55</v>
      </c>
      <c r="G102" s="439">
        <v>55</v>
      </c>
      <c r="H102" s="351">
        <v>512.4</v>
      </c>
      <c r="I102" s="411">
        <f t="shared" si="1"/>
        <v>28182</v>
      </c>
    </row>
    <row r="103" spans="1:9" ht="18">
      <c r="A103" s="394">
        <v>239201</v>
      </c>
      <c r="B103" s="347" t="s">
        <v>639</v>
      </c>
      <c r="C103" s="348">
        <v>45203</v>
      </c>
      <c r="D103" s="349" t="s">
        <v>645</v>
      </c>
      <c r="E103" s="439">
        <v>400</v>
      </c>
      <c r="F103" s="439">
        <v>400</v>
      </c>
      <c r="G103" s="439">
        <v>400</v>
      </c>
      <c r="H103" s="351">
        <v>190</v>
      </c>
      <c r="I103" s="411">
        <f t="shared" si="1"/>
        <v>76000</v>
      </c>
    </row>
    <row r="104" spans="1:9" ht="18">
      <c r="A104" s="394">
        <v>239201</v>
      </c>
      <c r="B104" s="347" t="s">
        <v>639</v>
      </c>
      <c r="C104" s="348">
        <v>45203</v>
      </c>
      <c r="D104" s="349" t="s">
        <v>646</v>
      </c>
      <c r="E104" s="439">
        <v>104</v>
      </c>
      <c r="F104" s="439">
        <v>78</v>
      </c>
      <c r="G104" s="439">
        <v>74</v>
      </c>
      <c r="H104" s="351">
        <v>251</v>
      </c>
      <c r="I104" s="411">
        <f t="shared" si="1"/>
        <v>18574</v>
      </c>
    </row>
    <row r="105" spans="1:9" ht="18">
      <c r="A105" s="394"/>
      <c r="B105" s="347" t="s">
        <v>639</v>
      </c>
      <c r="C105" s="348">
        <v>45203</v>
      </c>
      <c r="D105" s="349" t="s">
        <v>646</v>
      </c>
      <c r="E105" s="439">
        <v>0</v>
      </c>
      <c r="F105" s="439">
        <v>0</v>
      </c>
      <c r="G105" s="439">
        <v>300</v>
      </c>
      <c r="H105" s="351">
        <v>312.7</v>
      </c>
      <c r="I105" s="411">
        <f t="shared" si="1"/>
        <v>93810</v>
      </c>
    </row>
    <row r="106" spans="1:9" ht="18">
      <c r="A106" s="394">
        <v>239201</v>
      </c>
      <c r="B106" s="347" t="s">
        <v>639</v>
      </c>
      <c r="C106" s="348">
        <v>43099</v>
      </c>
      <c r="D106" s="349" t="s">
        <v>647</v>
      </c>
      <c r="E106" s="439">
        <v>14</v>
      </c>
      <c r="F106" s="439">
        <v>14</v>
      </c>
      <c r="G106" s="439">
        <v>14</v>
      </c>
      <c r="H106" s="351">
        <v>1700</v>
      </c>
      <c r="I106" s="411">
        <f t="shared" si="1"/>
        <v>23800</v>
      </c>
    </row>
    <row r="107" spans="1:9" ht="18">
      <c r="A107" s="394">
        <v>239201</v>
      </c>
      <c r="B107" s="347" t="s">
        <v>648</v>
      </c>
      <c r="C107" s="348">
        <v>43099</v>
      </c>
      <c r="D107" s="349" t="s">
        <v>649</v>
      </c>
      <c r="E107" s="439">
        <v>12</v>
      </c>
      <c r="F107" s="439">
        <v>12</v>
      </c>
      <c r="G107" s="439">
        <v>12</v>
      </c>
      <c r="H107" s="351">
        <v>5406.8</v>
      </c>
      <c r="I107" s="411">
        <f t="shared" si="1"/>
        <v>64881.600000000006</v>
      </c>
    </row>
    <row r="108" spans="1:9" ht="18">
      <c r="A108" s="394">
        <v>239201</v>
      </c>
      <c r="B108" s="347" t="s">
        <v>648</v>
      </c>
      <c r="C108" s="348">
        <v>43099</v>
      </c>
      <c r="D108" s="349" t="s">
        <v>650</v>
      </c>
      <c r="E108" s="439">
        <v>9</v>
      </c>
      <c r="F108" s="439">
        <v>9</v>
      </c>
      <c r="G108" s="439">
        <v>9</v>
      </c>
      <c r="H108" s="351">
        <v>4860</v>
      </c>
      <c r="I108" s="411">
        <f t="shared" si="1"/>
        <v>43740</v>
      </c>
    </row>
    <row r="109" spans="1:9" ht="18">
      <c r="A109" s="394">
        <v>239201</v>
      </c>
      <c r="B109" s="347" t="s">
        <v>648</v>
      </c>
      <c r="C109" s="348">
        <v>43099</v>
      </c>
      <c r="D109" s="349" t="s">
        <v>651</v>
      </c>
      <c r="E109" s="439">
        <v>8</v>
      </c>
      <c r="F109" s="439">
        <v>8</v>
      </c>
      <c r="G109" s="439">
        <v>8</v>
      </c>
      <c r="H109" s="351">
        <v>4860</v>
      </c>
      <c r="I109" s="411">
        <f t="shared" si="1"/>
        <v>38880</v>
      </c>
    </row>
    <row r="110" spans="1:9" ht="18">
      <c r="A110" s="394">
        <v>239201</v>
      </c>
      <c r="B110" s="347" t="s">
        <v>648</v>
      </c>
      <c r="C110" s="348">
        <v>43099</v>
      </c>
      <c r="D110" s="349" t="s">
        <v>652</v>
      </c>
      <c r="E110" s="439">
        <v>7</v>
      </c>
      <c r="F110" s="439">
        <v>7</v>
      </c>
      <c r="G110" s="439">
        <v>7</v>
      </c>
      <c r="H110" s="351">
        <v>4860</v>
      </c>
      <c r="I110" s="411">
        <f t="shared" si="1"/>
        <v>34020</v>
      </c>
    </row>
    <row r="111" spans="1:9" ht="18">
      <c r="A111" s="394"/>
      <c r="B111" s="347" t="s">
        <v>648</v>
      </c>
      <c r="C111" s="348" t="s">
        <v>653</v>
      </c>
      <c r="D111" s="349" t="s">
        <v>654</v>
      </c>
      <c r="E111" s="439">
        <v>0</v>
      </c>
      <c r="F111" s="439">
        <v>0</v>
      </c>
      <c r="G111" s="439">
        <v>20</v>
      </c>
      <c r="H111" s="351">
        <v>4059.2</v>
      </c>
      <c r="I111" s="411">
        <f t="shared" si="1"/>
        <v>81184</v>
      </c>
    </row>
    <row r="112" spans="1:9" ht="18">
      <c r="A112" s="394">
        <v>239201</v>
      </c>
      <c r="B112" s="347" t="s">
        <v>648</v>
      </c>
      <c r="C112" s="348">
        <v>43099</v>
      </c>
      <c r="D112" s="349" t="s">
        <v>654</v>
      </c>
      <c r="E112" s="439">
        <v>7</v>
      </c>
      <c r="F112" s="439">
        <v>7</v>
      </c>
      <c r="G112" s="439">
        <v>7</v>
      </c>
      <c r="H112" s="354">
        <v>4288.13</v>
      </c>
      <c r="I112" s="411">
        <f t="shared" si="1"/>
        <v>30016.91</v>
      </c>
    </row>
    <row r="113" spans="1:9" ht="18">
      <c r="A113" s="394">
        <v>239201</v>
      </c>
      <c r="B113" s="347" t="s">
        <v>648</v>
      </c>
      <c r="C113" s="348">
        <v>43099</v>
      </c>
      <c r="D113" s="349" t="s">
        <v>655</v>
      </c>
      <c r="E113" s="439">
        <v>95</v>
      </c>
      <c r="F113" s="439">
        <v>95</v>
      </c>
      <c r="G113" s="439">
        <v>95</v>
      </c>
      <c r="H113" s="351">
        <v>3743.84</v>
      </c>
      <c r="I113" s="411">
        <f t="shared" si="1"/>
        <v>355664.8</v>
      </c>
    </row>
    <row r="114" spans="1:9" ht="18">
      <c r="A114" s="394">
        <v>239201</v>
      </c>
      <c r="B114" s="347" t="s">
        <v>648</v>
      </c>
      <c r="C114" s="348">
        <v>43099</v>
      </c>
      <c r="D114" s="349" t="s">
        <v>656</v>
      </c>
      <c r="E114" s="439">
        <v>26</v>
      </c>
      <c r="F114" s="439">
        <v>26</v>
      </c>
      <c r="G114" s="439">
        <v>26</v>
      </c>
      <c r="H114" s="351">
        <v>2479</v>
      </c>
      <c r="I114" s="411">
        <f t="shared" si="1"/>
        <v>64454</v>
      </c>
    </row>
    <row r="115" spans="1:9" ht="18">
      <c r="A115" s="394">
        <v>239201</v>
      </c>
      <c r="B115" s="347" t="s">
        <v>648</v>
      </c>
      <c r="C115" s="348">
        <v>43099</v>
      </c>
      <c r="D115" s="349" t="s">
        <v>657</v>
      </c>
      <c r="E115" s="439">
        <v>29</v>
      </c>
      <c r="F115" s="439">
        <v>29</v>
      </c>
      <c r="G115" s="439">
        <v>29</v>
      </c>
      <c r="H115" s="351">
        <v>4794.8999999999996</v>
      </c>
      <c r="I115" s="411">
        <f t="shared" si="1"/>
        <v>139052.09999999998</v>
      </c>
    </row>
    <row r="116" spans="1:9" ht="18">
      <c r="A116" s="394">
        <v>239201</v>
      </c>
      <c r="B116" s="347" t="s">
        <v>648</v>
      </c>
      <c r="C116" s="348">
        <v>43099</v>
      </c>
      <c r="D116" s="349" t="s">
        <v>658</v>
      </c>
      <c r="E116" s="439">
        <v>30</v>
      </c>
      <c r="F116" s="439">
        <v>30</v>
      </c>
      <c r="G116" s="439">
        <v>30</v>
      </c>
      <c r="H116" s="351">
        <v>4794.8999999999996</v>
      </c>
      <c r="I116" s="411">
        <f t="shared" si="1"/>
        <v>143847</v>
      </c>
    </row>
    <row r="117" spans="1:9" ht="18">
      <c r="A117" s="394">
        <v>239201</v>
      </c>
      <c r="B117" s="347" t="s">
        <v>648</v>
      </c>
      <c r="C117" s="348">
        <v>43099</v>
      </c>
      <c r="D117" s="349" t="s">
        <v>659</v>
      </c>
      <c r="E117" s="439">
        <v>35</v>
      </c>
      <c r="F117" s="439">
        <v>35</v>
      </c>
      <c r="G117" s="439">
        <v>35</v>
      </c>
      <c r="H117" s="351">
        <v>4794.8999999999996</v>
      </c>
      <c r="I117" s="411">
        <f t="shared" si="1"/>
        <v>167821.5</v>
      </c>
    </row>
    <row r="118" spans="1:9" ht="18">
      <c r="A118" s="394">
        <v>239201</v>
      </c>
      <c r="B118" s="347" t="s">
        <v>648</v>
      </c>
      <c r="C118" s="348">
        <v>45233</v>
      </c>
      <c r="D118" s="349" t="s">
        <v>660</v>
      </c>
      <c r="E118" s="439">
        <v>0</v>
      </c>
      <c r="F118" s="439">
        <v>0</v>
      </c>
      <c r="G118" s="439">
        <v>0</v>
      </c>
      <c r="H118" s="354">
        <v>4794.8999999999996</v>
      </c>
      <c r="I118" s="411">
        <f t="shared" si="1"/>
        <v>0</v>
      </c>
    </row>
    <row r="119" spans="1:9" ht="18">
      <c r="A119" s="394">
        <v>239201</v>
      </c>
      <c r="B119" s="347" t="s">
        <v>648</v>
      </c>
      <c r="C119" s="348" t="s">
        <v>661</v>
      </c>
      <c r="D119" s="349" t="s">
        <v>662</v>
      </c>
      <c r="E119" s="439">
        <v>77</v>
      </c>
      <c r="F119" s="439">
        <v>69</v>
      </c>
      <c r="G119" s="439">
        <v>61</v>
      </c>
      <c r="H119" s="351">
        <v>10703.9</v>
      </c>
      <c r="I119" s="411">
        <f t="shared" si="1"/>
        <v>652937.9</v>
      </c>
    </row>
    <row r="120" spans="1:9" ht="18">
      <c r="A120" s="394">
        <v>239201</v>
      </c>
      <c r="B120" s="347" t="s">
        <v>648</v>
      </c>
      <c r="C120" s="348" t="s">
        <v>661</v>
      </c>
      <c r="D120" s="349" t="s">
        <v>663</v>
      </c>
      <c r="E120" s="439">
        <v>45</v>
      </c>
      <c r="F120" s="439">
        <v>41</v>
      </c>
      <c r="G120" s="439">
        <v>31</v>
      </c>
      <c r="H120" s="351">
        <v>7031.85</v>
      </c>
      <c r="I120" s="411">
        <f t="shared" si="1"/>
        <v>217987.35</v>
      </c>
    </row>
    <row r="121" spans="1:9" ht="18">
      <c r="A121" s="394">
        <v>239201</v>
      </c>
      <c r="B121" s="347" t="s">
        <v>648</v>
      </c>
      <c r="C121" s="348">
        <v>44945</v>
      </c>
      <c r="D121" s="349" t="s">
        <v>664</v>
      </c>
      <c r="E121" s="439">
        <v>0</v>
      </c>
      <c r="F121" s="439">
        <v>0</v>
      </c>
      <c r="G121" s="439">
        <v>0</v>
      </c>
      <c r="H121" s="351">
        <v>9328.2000000000007</v>
      </c>
      <c r="I121" s="411">
        <f t="shared" si="1"/>
        <v>0</v>
      </c>
    </row>
    <row r="122" spans="1:9" ht="18">
      <c r="A122" s="394"/>
      <c r="B122" s="347" t="s">
        <v>648</v>
      </c>
      <c r="C122" s="348" t="s">
        <v>665</v>
      </c>
      <c r="D122" s="349" t="s">
        <v>666</v>
      </c>
      <c r="E122" s="439">
        <v>0</v>
      </c>
      <c r="F122" s="439">
        <v>0</v>
      </c>
      <c r="G122" s="439">
        <v>27</v>
      </c>
      <c r="H122" s="351">
        <v>4050</v>
      </c>
      <c r="I122" s="411">
        <f t="shared" si="1"/>
        <v>109350</v>
      </c>
    </row>
    <row r="123" spans="1:9" ht="18">
      <c r="A123" s="394">
        <v>239201</v>
      </c>
      <c r="B123" s="347" t="s">
        <v>648</v>
      </c>
      <c r="C123" s="348">
        <v>43099</v>
      </c>
      <c r="D123" s="349" t="s">
        <v>667</v>
      </c>
      <c r="E123" s="439">
        <v>14</v>
      </c>
      <c r="F123" s="439">
        <v>14</v>
      </c>
      <c r="G123" s="439">
        <v>14</v>
      </c>
      <c r="H123" s="351">
        <v>4664.54</v>
      </c>
      <c r="I123" s="411">
        <f t="shared" si="1"/>
        <v>65303.56</v>
      </c>
    </row>
    <row r="124" spans="1:9" ht="18">
      <c r="A124" s="394">
        <v>239201</v>
      </c>
      <c r="B124" s="347" t="s">
        <v>648</v>
      </c>
      <c r="C124" s="348">
        <v>43099</v>
      </c>
      <c r="D124" s="349" t="s">
        <v>668</v>
      </c>
      <c r="E124" s="439">
        <v>14</v>
      </c>
      <c r="F124" s="439">
        <v>14</v>
      </c>
      <c r="G124" s="439">
        <v>14</v>
      </c>
      <c r="H124" s="351">
        <v>4664.54</v>
      </c>
      <c r="I124" s="411">
        <f t="shared" si="1"/>
        <v>65303.56</v>
      </c>
    </row>
    <row r="125" spans="1:9" ht="18">
      <c r="A125" s="394">
        <v>239201</v>
      </c>
      <c r="B125" s="347" t="s">
        <v>648</v>
      </c>
      <c r="C125" s="348">
        <v>43099</v>
      </c>
      <c r="D125" s="349" t="s">
        <v>669</v>
      </c>
      <c r="E125" s="439">
        <v>11</v>
      </c>
      <c r="F125" s="439">
        <v>11</v>
      </c>
      <c r="G125" s="439">
        <v>11</v>
      </c>
      <c r="H125" s="351">
        <v>4664.54</v>
      </c>
      <c r="I125" s="411">
        <f t="shared" si="1"/>
        <v>51309.94</v>
      </c>
    </row>
    <row r="126" spans="1:9" ht="18">
      <c r="A126" s="394">
        <v>239201</v>
      </c>
      <c r="B126" s="347" t="s">
        <v>648</v>
      </c>
      <c r="C126" s="348">
        <v>45233</v>
      </c>
      <c r="D126" s="349" t="s">
        <v>670</v>
      </c>
      <c r="E126" s="439">
        <v>6</v>
      </c>
      <c r="F126" s="439">
        <v>2</v>
      </c>
      <c r="G126" s="439">
        <v>0</v>
      </c>
      <c r="H126" s="354">
        <v>9581.83</v>
      </c>
      <c r="I126" s="411">
        <f t="shared" si="1"/>
        <v>0</v>
      </c>
    </row>
    <row r="127" spans="1:9" ht="18">
      <c r="A127" s="394">
        <v>239201</v>
      </c>
      <c r="B127" s="347" t="s">
        <v>648</v>
      </c>
      <c r="C127" s="348">
        <v>43099</v>
      </c>
      <c r="D127" s="349" t="s">
        <v>671</v>
      </c>
      <c r="E127" s="439">
        <v>74</v>
      </c>
      <c r="F127" s="439">
        <v>74</v>
      </c>
      <c r="G127" s="439">
        <v>74</v>
      </c>
      <c r="H127" s="351">
        <v>2592.6</v>
      </c>
      <c r="I127" s="411">
        <f t="shared" si="1"/>
        <v>191852.4</v>
      </c>
    </row>
    <row r="128" spans="1:9" ht="18">
      <c r="A128" s="394">
        <v>239201</v>
      </c>
      <c r="B128" s="347" t="s">
        <v>648</v>
      </c>
      <c r="C128" s="348">
        <v>43099</v>
      </c>
      <c r="D128" s="349" t="s">
        <v>672</v>
      </c>
      <c r="E128" s="439">
        <v>15</v>
      </c>
      <c r="F128" s="439">
        <v>15</v>
      </c>
      <c r="G128" s="439">
        <v>15</v>
      </c>
      <c r="H128" s="351">
        <v>7560.4</v>
      </c>
      <c r="I128" s="411">
        <f t="shared" si="1"/>
        <v>113406</v>
      </c>
    </row>
    <row r="129" spans="1:9" ht="18">
      <c r="A129" s="394">
        <v>239201</v>
      </c>
      <c r="B129" s="347" t="s">
        <v>648</v>
      </c>
      <c r="C129" s="348">
        <v>45233</v>
      </c>
      <c r="D129" s="349" t="s">
        <v>673</v>
      </c>
      <c r="E129" s="439">
        <v>97</v>
      </c>
      <c r="F129" s="439">
        <v>80</v>
      </c>
      <c r="G129" s="439">
        <v>68</v>
      </c>
      <c r="H129" s="354">
        <v>11086.1</v>
      </c>
      <c r="I129" s="411">
        <f t="shared" si="1"/>
        <v>753854.8</v>
      </c>
    </row>
    <row r="130" spans="1:9" ht="18">
      <c r="A130" s="394">
        <v>239201</v>
      </c>
      <c r="B130" s="347" t="s">
        <v>674</v>
      </c>
      <c r="C130" s="348">
        <v>43099</v>
      </c>
      <c r="D130" s="349" t="s">
        <v>675</v>
      </c>
      <c r="E130" s="439">
        <v>33</v>
      </c>
      <c r="F130" s="439">
        <v>33</v>
      </c>
      <c r="G130" s="439">
        <v>33</v>
      </c>
      <c r="H130" s="351">
        <v>9.2040000000000006</v>
      </c>
      <c r="I130" s="411">
        <f t="shared" si="1"/>
        <v>303.73200000000003</v>
      </c>
    </row>
    <row r="131" spans="1:9" ht="18">
      <c r="A131" s="394">
        <v>239201</v>
      </c>
      <c r="B131" s="347" t="s">
        <v>674</v>
      </c>
      <c r="C131" s="348">
        <v>43099</v>
      </c>
      <c r="D131" s="349" t="s">
        <v>676</v>
      </c>
      <c r="E131" s="439">
        <v>5</v>
      </c>
      <c r="F131" s="439">
        <v>2</v>
      </c>
      <c r="G131" s="439">
        <v>2</v>
      </c>
      <c r="H131" s="351">
        <v>5.2</v>
      </c>
      <c r="I131" s="411">
        <f t="shared" si="1"/>
        <v>10.4</v>
      </c>
    </row>
    <row r="132" spans="1:9" ht="18">
      <c r="A132" s="394">
        <v>239201</v>
      </c>
      <c r="B132" s="347" t="s">
        <v>674</v>
      </c>
      <c r="C132" s="348">
        <v>45198</v>
      </c>
      <c r="D132" s="349" t="s">
        <v>676</v>
      </c>
      <c r="E132" s="439">
        <v>0</v>
      </c>
      <c r="F132" s="439">
        <v>0</v>
      </c>
      <c r="G132" s="439">
        <v>0</v>
      </c>
      <c r="H132" s="351">
        <v>9.1999999999999993</v>
      </c>
      <c r="I132" s="411">
        <f t="shared" si="1"/>
        <v>0</v>
      </c>
    </row>
    <row r="133" spans="1:9" ht="18">
      <c r="A133" s="394">
        <v>239201</v>
      </c>
      <c r="B133" s="347" t="s">
        <v>674</v>
      </c>
      <c r="C133" s="348">
        <v>45198</v>
      </c>
      <c r="D133" s="349" t="s">
        <v>677</v>
      </c>
      <c r="E133" s="439">
        <v>0</v>
      </c>
      <c r="F133" s="439">
        <v>0</v>
      </c>
      <c r="G133" s="439">
        <v>0</v>
      </c>
      <c r="H133" s="351">
        <v>9.1999999999999993</v>
      </c>
      <c r="I133" s="411">
        <f t="shared" si="1"/>
        <v>0</v>
      </c>
    </row>
    <row r="134" spans="1:9" ht="18">
      <c r="A134" s="394">
        <v>239201</v>
      </c>
      <c r="B134" s="347" t="s">
        <v>674</v>
      </c>
      <c r="C134" s="348">
        <v>43099</v>
      </c>
      <c r="D134" s="349" t="s">
        <v>678</v>
      </c>
      <c r="E134" s="439">
        <v>228</v>
      </c>
      <c r="F134" s="439">
        <v>227</v>
      </c>
      <c r="G134" s="439">
        <v>228</v>
      </c>
      <c r="H134" s="351">
        <v>5.2</v>
      </c>
      <c r="I134" s="411">
        <f t="shared" si="1"/>
        <v>1185.6000000000001</v>
      </c>
    </row>
    <row r="135" spans="1:9" ht="18">
      <c r="A135" s="394" t="s">
        <v>569</v>
      </c>
      <c r="B135" s="347" t="s">
        <v>674</v>
      </c>
      <c r="C135" s="348">
        <v>43099</v>
      </c>
      <c r="D135" s="349" t="s">
        <v>679</v>
      </c>
      <c r="E135" s="439">
        <v>157</v>
      </c>
      <c r="F135" s="439">
        <v>157</v>
      </c>
      <c r="G135" s="439">
        <v>157</v>
      </c>
      <c r="H135" s="351">
        <v>5.2</v>
      </c>
      <c r="I135" s="411">
        <f t="shared" si="1"/>
        <v>816.4</v>
      </c>
    </row>
    <row r="136" spans="1:9" ht="18">
      <c r="A136" s="394" t="s">
        <v>569</v>
      </c>
      <c r="B136" s="347" t="s">
        <v>674</v>
      </c>
      <c r="C136" s="348">
        <v>45198</v>
      </c>
      <c r="D136" s="349" t="s">
        <v>679</v>
      </c>
      <c r="E136" s="439">
        <v>0</v>
      </c>
      <c r="F136" s="439">
        <v>0</v>
      </c>
      <c r="G136" s="439">
        <v>0</v>
      </c>
      <c r="H136" s="351">
        <v>9.1999999999999993</v>
      </c>
      <c r="I136" s="411">
        <f t="shared" si="1"/>
        <v>0</v>
      </c>
    </row>
    <row r="137" spans="1:9" ht="18">
      <c r="A137" s="413"/>
      <c r="B137" s="347" t="s">
        <v>674</v>
      </c>
      <c r="C137" s="348">
        <v>43099</v>
      </c>
      <c r="D137" s="349" t="s">
        <v>680</v>
      </c>
      <c r="E137" s="439">
        <v>22</v>
      </c>
      <c r="F137" s="439">
        <v>11</v>
      </c>
      <c r="G137" s="439">
        <v>11</v>
      </c>
      <c r="H137" s="351">
        <v>9.2040000000000006</v>
      </c>
      <c r="I137" s="411">
        <f t="shared" si="1"/>
        <v>101.244</v>
      </c>
    </row>
    <row r="138" spans="1:9" ht="18">
      <c r="A138" s="366">
        <v>239802</v>
      </c>
      <c r="B138" s="347" t="s">
        <v>674</v>
      </c>
      <c r="C138" s="348">
        <v>43099</v>
      </c>
      <c r="D138" s="349" t="s">
        <v>681</v>
      </c>
      <c r="E138" s="439">
        <v>51</v>
      </c>
      <c r="F138" s="439">
        <v>61</v>
      </c>
      <c r="G138" s="439">
        <v>61</v>
      </c>
      <c r="H138" s="351">
        <v>5.2</v>
      </c>
      <c r="I138" s="411">
        <f t="shared" si="1"/>
        <v>317.2</v>
      </c>
    </row>
    <row r="139" spans="1:9" ht="18">
      <c r="A139" s="366">
        <v>239904</v>
      </c>
      <c r="B139" s="347" t="s">
        <v>674</v>
      </c>
      <c r="C139" s="348">
        <v>45469</v>
      </c>
      <c r="D139" s="349" t="s">
        <v>682</v>
      </c>
      <c r="E139" s="439">
        <v>0</v>
      </c>
      <c r="F139" s="439">
        <v>0</v>
      </c>
      <c r="G139" s="439">
        <v>0</v>
      </c>
      <c r="H139" s="354">
        <v>8.85</v>
      </c>
      <c r="I139" s="411">
        <f t="shared" si="1"/>
        <v>0</v>
      </c>
    </row>
    <row r="140" spans="1:9" ht="18">
      <c r="A140" s="366">
        <v>239904</v>
      </c>
      <c r="B140" s="347" t="s">
        <v>683</v>
      </c>
      <c r="C140" s="348">
        <v>43580</v>
      </c>
      <c r="D140" s="349" t="s">
        <v>684</v>
      </c>
      <c r="E140" s="439">
        <v>5454</v>
      </c>
      <c r="F140" s="439">
        <v>5454</v>
      </c>
      <c r="G140" s="439">
        <v>5454</v>
      </c>
      <c r="H140" s="351">
        <v>10</v>
      </c>
      <c r="I140" s="411">
        <f t="shared" si="1"/>
        <v>54540</v>
      </c>
    </row>
    <row r="141" spans="1:9" ht="18">
      <c r="A141" s="366"/>
      <c r="B141" s="347" t="s">
        <v>685</v>
      </c>
      <c r="C141" s="348">
        <v>45720</v>
      </c>
      <c r="D141" s="349" t="s">
        <v>686</v>
      </c>
      <c r="E141" s="439">
        <v>0</v>
      </c>
      <c r="F141" s="439">
        <v>0</v>
      </c>
      <c r="G141" s="439">
        <v>4</v>
      </c>
      <c r="H141" s="351">
        <v>1650</v>
      </c>
      <c r="I141" s="411">
        <f t="shared" si="1"/>
        <v>6600</v>
      </c>
    </row>
    <row r="142" spans="1:9" ht="18">
      <c r="A142" s="366"/>
      <c r="B142" s="347" t="s">
        <v>423</v>
      </c>
      <c r="C142" s="348">
        <v>45720</v>
      </c>
      <c r="D142" s="349" t="s">
        <v>687</v>
      </c>
      <c r="E142" s="439">
        <v>0</v>
      </c>
      <c r="F142" s="439">
        <v>0</v>
      </c>
      <c r="G142" s="439">
        <v>6</v>
      </c>
      <c r="H142" s="351">
        <v>585</v>
      </c>
      <c r="I142" s="411">
        <f t="shared" si="1"/>
        <v>3510</v>
      </c>
    </row>
    <row r="143" spans="1:9" ht="18">
      <c r="A143" s="386">
        <v>234101</v>
      </c>
      <c r="B143" s="347" t="s">
        <v>683</v>
      </c>
      <c r="C143" s="348">
        <v>45209</v>
      </c>
      <c r="D143" s="349" t="s">
        <v>688</v>
      </c>
      <c r="E143" s="439">
        <v>46</v>
      </c>
      <c r="F143" s="439">
        <v>13</v>
      </c>
      <c r="G143" s="439">
        <v>2</v>
      </c>
      <c r="H143" s="351">
        <v>35.4</v>
      </c>
      <c r="I143" s="411">
        <f t="shared" si="1"/>
        <v>70.8</v>
      </c>
    </row>
    <row r="144" spans="1:9" ht="18">
      <c r="A144" s="386"/>
      <c r="B144" s="347" t="s">
        <v>689</v>
      </c>
      <c r="C144" s="348">
        <v>45691</v>
      </c>
      <c r="D144" s="349" t="s">
        <v>688</v>
      </c>
      <c r="E144" s="439">
        <v>297</v>
      </c>
      <c r="F144" s="439">
        <v>297</v>
      </c>
      <c r="G144" s="439">
        <v>247</v>
      </c>
      <c r="H144" s="351">
        <v>38.03</v>
      </c>
      <c r="I144" s="411">
        <f t="shared" si="1"/>
        <v>9393.41</v>
      </c>
    </row>
    <row r="145" spans="1:14" ht="18">
      <c r="A145" s="366">
        <v>239802</v>
      </c>
      <c r="B145" s="347" t="s">
        <v>690</v>
      </c>
      <c r="C145" s="348">
        <v>45635</v>
      </c>
      <c r="D145" s="349" t="s">
        <v>691</v>
      </c>
      <c r="E145" s="439">
        <v>11</v>
      </c>
      <c r="F145" s="439">
        <v>11</v>
      </c>
      <c r="G145" s="439">
        <v>11</v>
      </c>
      <c r="H145" s="351">
        <v>1115.0999999999999</v>
      </c>
      <c r="I145" s="411">
        <f t="shared" si="1"/>
        <v>12266.099999999999</v>
      </c>
    </row>
    <row r="146" spans="1:14" ht="18">
      <c r="A146" s="366"/>
      <c r="B146" s="347" t="s">
        <v>690</v>
      </c>
      <c r="C146" s="348">
        <v>45720</v>
      </c>
      <c r="D146" s="349" t="s">
        <v>692</v>
      </c>
      <c r="E146" s="439">
        <v>0</v>
      </c>
      <c r="F146" s="439">
        <v>0</v>
      </c>
      <c r="G146" s="439">
        <v>12</v>
      </c>
      <c r="H146" s="351">
        <v>3800</v>
      </c>
      <c r="I146" s="411">
        <f t="shared" si="1"/>
        <v>45600</v>
      </c>
    </row>
    <row r="147" spans="1:14" ht="18">
      <c r="A147" s="386">
        <v>239201</v>
      </c>
      <c r="B147" s="352" t="s">
        <v>693</v>
      </c>
      <c r="C147" s="353">
        <v>45634</v>
      </c>
      <c r="D147" s="346" t="s">
        <v>694</v>
      </c>
      <c r="E147" s="439">
        <v>17</v>
      </c>
      <c r="F147" s="439">
        <v>17</v>
      </c>
      <c r="G147" s="439">
        <v>17</v>
      </c>
      <c r="H147" s="351">
        <v>1115.0999999999999</v>
      </c>
      <c r="I147" s="411">
        <f t="shared" si="1"/>
        <v>18956.699999999997</v>
      </c>
    </row>
    <row r="148" spans="1:14" ht="18">
      <c r="A148" s="366">
        <v>239802</v>
      </c>
      <c r="B148" s="352" t="s">
        <v>693</v>
      </c>
      <c r="C148" s="353" t="s">
        <v>695</v>
      </c>
      <c r="D148" s="346" t="s">
        <v>696</v>
      </c>
      <c r="E148" s="439">
        <v>17</v>
      </c>
      <c r="F148" s="439">
        <v>17</v>
      </c>
      <c r="G148" s="439">
        <v>17</v>
      </c>
      <c r="H148" s="351">
        <v>1569.4</v>
      </c>
      <c r="I148" s="411">
        <f t="shared" si="1"/>
        <v>26679.800000000003</v>
      </c>
    </row>
    <row r="149" spans="1:14" ht="18">
      <c r="A149" s="366">
        <v>239802</v>
      </c>
      <c r="B149" s="352" t="s">
        <v>697</v>
      </c>
      <c r="C149" s="353">
        <v>45699</v>
      </c>
      <c r="D149" s="346" t="s">
        <v>698</v>
      </c>
      <c r="E149" s="439">
        <v>0</v>
      </c>
      <c r="F149" s="439">
        <v>100</v>
      </c>
      <c r="G149" s="439">
        <v>100</v>
      </c>
      <c r="H149" s="351">
        <v>34.22</v>
      </c>
      <c r="I149" s="411">
        <f t="shared" si="1"/>
        <v>3422</v>
      </c>
    </row>
    <row r="150" spans="1:14" ht="18">
      <c r="A150" s="366">
        <v>236304</v>
      </c>
      <c r="B150" s="344" t="s">
        <v>699</v>
      </c>
      <c r="C150" s="345" t="s">
        <v>508</v>
      </c>
      <c r="D150" s="346" t="s">
        <v>700</v>
      </c>
      <c r="E150" s="439">
        <v>0</v>
      </c>
      <c r="F150" s="439">
        <v>0</v>
      </c>
      <c r="G150" s="439">
        <v>0</v>
      </c>
      <c r="H150" s="329">
        <v>210.25</v>
      </c>
      <c r="I150" s="411">
        <f t="shared" ref="I150:I220" si="2">G150*H150</f>
        <v>0</v>
      </c>
    </row>
    <row r="151" spans="1:14" s="343" customFormat="1" ht="18">
      <c r="A151" s="394">
        <v>239201</v>
      </c>
      <c r="B151" s="344" t="s">
        <v>690</v>
      </c>
      <c r="C151" s="345" t="s">
        <v>517</v>
      </c>
      <c r="D151" s="346" t="s">
        <v>701</v>
      </c>
      <c r="E151" s="439">
        <v>24</v>
      </c>
      <c r="F151" s="439">
        <v>24</v>
      </c>
      <c r="G151" s="439">
        <v>24</v>
      </c>
      <c r="H151" s="329">
        <v>312.7</v>
      </c>
      <c r="I151" s="411">
        <f t="shared" si="2"/>
        <v>7504.7999999999993</v>
      </c>
    </row>
    <row r="152" spans="1:14" ht="18">
      <c r="A152" s="386">
        <v>239201</v>
      </c>
      <c r="B152" s="347" t="s">
        <v>702</v>
      </c>
      <c r="C152" s="348" t="s">
        <v>413</v>
      </c>
      <c r="D152" s="349" t="s">
        <v>703</v>
      </c>
      <c r="E152" s="439">
        <v>100</v>
      </c>
      <c r="F152" s="439">
        <v>100</v>
      </c>
      <c r="G152" s="439">
        <v>100</v>
      </c>
      <c r="H152" s="351">
        <v>25.99</v>
      </c>
      <c r="I152" s="411">
        <f t="shared" si="2"/>
        <v>2599</v>
      </c>
    </row>
    <row r="153" spans="1:14" ht="18">
      <c r="A153" s="392">
        <v>239201</v>
      </c>
      <c r="B153" s="347" t="s">
        <v>704</v>
      </c>
      <c r="C153" s="345" t="s">
        <v>705</v>
      </c>
      <c r="D153" s="346" t="s">
        <v>706</v>
      </c>
      <c r="E153" s="439">
        <v>3</v>
      </c>
      <c r="F153" s="439">
        <v>3</v>
      </c>
      <c r="G153" s="439">
        <v>3</v>
      </c>
      <c r="H153" s="331">
        <v>6658.74</v>
      </c>
      <c r="I153" s="411">
        <f t="shared" si="2"/>
        <v>19976.22</v>
      </c>
    </row>
    <row r="154" spans="1:14" ht="45.75" customHeight="1">
      <c r="A154" s="396">
        <v>239201</v>
      </c>
      <c r="B154" s="347" t="s">
        <v>704</v>
      </c>
      <c r="C154" s="348" t="s">
        <v>517</v>
      </c>
      <c r="D154" s="349" t="s">
        <v>707</v>
      </c>
      <c r="E154" s="439">
        <v>3</v>
      </c>
      <c r="F154" s="439">
        <v>3</v>
      </c>
      <c r="G154" s="439">
        <v>3</v>
      </c>
      <c r="H154" s="351">
        <v>6519.5</v>
      </c>
      <c r="I154" s="411">
        <f t="shared" si="2"/>
        <v>19558.5</v>
      </c>
    </row>
    <row r="155" spans="1:14" ht="45.75" customHeight="1">
      <c r="A155" s="394">
        <v>239201</v>
      </c>
      <c r="B155" s="352" t="s">
        <v>708</v>
      </c>
      <c r="C155" s="353" t="s">
        <v>709</v>
      </c>
      <c r="D155" s="346" t="s">
        <v>710</v>
      </c>
      <c r="E155" s="439">
        <v>2</v>
      </c>
      <c r="F155" s="439">
        <v>2</v>
      </c>
      <c r="G155" s="439">
        <v>2</v>
      </c>
      <c r="H155" s="351">
        <v>961.7</v>
      </c>
      <c r="I155" s="411">
        <f t="shared" si="2"/>
        <v>1923.4</v>
      </c>
      <c r="N155" t="s">
        <v>711</v>
      </c>
    </row>
    <row r="156" spans="1:14" ht="45.75" customHeight="1">
      <c r="A156" s="394" t="s">
        <v>569</v>
      </c>
      <c r="B156" s="347" t="s">
        <v>712</v>
      </c>
      <c r="C156" s="348">
        <v>43099</v>
      </c>
      <c r="D156" s="349" t="s">
        <v>713</v>
      </c>
      <c r="E156" s="439">
        <v>7</v>
      </c>
      <c r="F156" s="439">
        <v>7</v>
      </c>
      <c r="G156" s="439">
        <v>7</v>
      </c>
      <c r="H156" s="351">
        <v>20.78</v>
      </c>
      <c r="I156" s="411">
        <f t="shared" si="2"/>
        <v>145.46</v>
      </c>
    </row>
    <row r="157" spans="1:14" ht="45.75" customHeight="1">
      <c r="A157" s="373" t="s">
        <v>422</v>
      </c>
      <c r="B157" s="347" t="s">
        <v>714</v>
      </c>
      <c r="C157" s="348">
        <v>45643</v>
      </c>
      <c r="D157" s="349" t="s">
        <v>715</v>
      </c>
      <c r="E157" s="439">
        <v>200</v>
      </c>
      <c r="F157" s="439">
        <v>185</v>
      </c>
      <c r="G157" s="439">
        <v>185</v>
      </c>
      <c r="H157" s="351">
        <v>17.27</v>
      </c>
      <c r="I157" s="411">
        <f t="shared" si="2"/>
        <v>3194.95</v>
      </c>
    </row>
    <row r="158" spans="1:14" ht="45.75" customHeight="1">
      <c r="A158" s="374" t="s">
        <v>548</v>
      </c>
      <c r="B158" s="347" t="s">
        <v>712</v>
      </c>
      <c r="C158" s="348">
        <v>43099</v>
      </c>
      <c r="D158" s="349" t="s">
        <v>716</v>
      </c>
      <c r="E158" s="439">
        <v>1707</v>
      </c>
      <c r="F158" s="439">
        <v>1694</v>
      </c>
      <c r="G158" s="439">
        <v>1692</v>
      </c>
      <c r="H158" s="351">
        <v>49</v>
      </c>
      <c r="I158" s="411">
        <f t="shared" si="2"/>
        <v>82908</v>
      </c>
    </row>
    <row r="159" spans="1:14" ht="45.75" customHeight="1">
      <c r="A159" s="397">
        <v>239201</v>
      </c>
      <c r="B159" s="347" t="s">
        <v>712</v>
      </c>
      <c r="C159" s="348">
        <v>43099</v>
      </c>
      <c r="D159" s="349" t="s">
        <v>717</v>
      </c>
      <c r="E159" s="439">
        <v>2049</v>
      </c>
      <c r="F159" s="439">
        <v>2046</v>
      </c>
      <c r="G159" s="439">
        <v>2045</v>
      </c>
      <c r="H159" s="351">
        <v>20</v>
      </c>
      <c r="I159" s="411">
        <f t="shared" si="2"/>
        <v>40900</v>
      </c>
    </row>
    <row r="160" spans="1:14" ht="45.75" customHeight="1">
      <c r="A160" s="375">
        <v>239201</v>
      </c>
      <c r="B160" s="347" t="s">
        <v>712</v>
      </c>
      <c r="C160" s="348">
        <v>43099</v>
      </c>
      <c r="D160" s="349" t="s">
        <v>718</v>
      </c>
      <c r="E160" s="439">
        <v>104</v>
      </c>
      <c r="F160" s="439">
        <v>104</v>
      </c>
      <c r="G160" s="439">
        <v>104</v>
      </c>
      <c r="H160" s="351">
        <v>125</v>
      </c>
      <c r="I160" s="411">
        <f t="shared" si="2"/>
        <v>13000</v>
      </c>
    </row>
    <row r="161" spans="1:9" ht="45.75" customHeight="1">
      <c r="A161" s="375">
        <v>239201</v>
      </c>
      <c r="B161" s="347" t="s">
        <v>712</v>
      </c>
      <c r="C161" s="348">
        <v>45446</v>
      </c>
      <c r="D161" s="349" t="s">
        <v>719</v>
      </c>
      <c r="E161" s="439">
        <v>6304</v>
      </c>
      <c r="F161" s="439">
        <v>6037</v>
      </c>
      <c r="G161" s="439">
        <v>4260</v>
      </c>
      <c r="H161" s="351">
        <v>46.91</v>
      </c>
      <c r="I161" s="411">
        <f t="shared" si="2"/>
        <v>199836.59999999998</v>
      </c>
    </row>
    <row r="162" spans="1:9" ht="45.75" customHeight="1">
      <c r="A162" s="375"/>
      <c r="B162" s="347" t="s">
        <v>714</v>
      </c>
      <c r="C162" s="348" t="s">
        <v>720</v>
      </c>
      <c r="D162" s="349" t="s">
        <v>719</v>
      </c>
      <c r="E162" s="439">
        <v>0</v>
      </c>
      <c r="F162" s="439">
        <v>0</v>
      </c>
      <c r="G162" s="439">
        <v>10000</v>
      </c>
      <c r="H162" s="351">
        <v>36.450000000000003</v>
      </c>
      <c r="I162" s="411">
        <f t="shared" si="2"/>
        <v>364500</v>
      </c>
    </row>
    <row r="163" spans="1:9" ht="45.75" customHeight="1">
      <c r="A163" s="375"/>
      <c r="B163" s="347" t="s">
        <v>721</v>
      </c>
      <c r="C163" s="348">
        <v>45720</v>
      </c>
      <c r="D163" s="349" t="s">
        <v>722</v>
      </c>
      <c r="E163" s="439">
        <v>0</v>
      </c>
      <c r="F163" s="439">
        <v>0</v>
      </c>
      <c r="G163" s="439">
        <v>100</v>
      </c>
      <c r="H163" s="351">
        <v>6</v>
      </c>
      <c r="I163" s="411">
        <f t="shared" si="2"/>
        <v>600</v>
      </c>
    </row>
    <row r="164" spans="1:9" ht="45.75" customHeight="1">
      <c r="A164" s="375">
        <v>239201</v>
      </c>
      <c r="B164" s="347" t="s">
        <v>723</v>
      </c>
      <c r="C164" s="348" t="s">
        <v>724</v>
      </c>
      <c r="D164" s="349" t="s">
        <v>725</v>
      </c>
      <c r="E164" s="439">
        <v>1</v>
      </c>
      <c r="F164" s="439">
        <v>1</v>
      </c>
      <c r="G164" s="439">
        <v>1</v>
      </c>
      <c r="H164" s="351">
        <v>6985.6</v>
      </c>
      <c r="I164" s="411">
        <f t="shared" si="2"/>
        <v>6985.6</v>
      </c>
    </row>
    <row r="165" spans="1:9" ht="45.75" customHeight="1">
      <c r="A165" s="375">
        <v>239201</v>
      </c>
      <c r="B165" s="347" t="s">
        <v>726</v>
      </c>
      <c r="C165" s="348">
        <v>45452</v>
      </c>
      <c r="D165" s="349" t="s">
        <v>727</v>
      </c>
      <c r="E165" s="439">
        <v>0</v>
      </c>
      <c r="F165" s="439">
        <v>0</v>
      </c>
      <c r="G165" s="439">
        <v>0</v>
      </c>
      <c r="H165" s="351">
        <v>315.79000000000002</v>
      </c>
      <c r="I165" s="411">
        <f t="shared" si="2"/>
        <v>0</v>
      </c>
    </row>
    <row r="166" spans="1:9" ht="45.75" customHeight="1">
      <c r="A166" s="378">
        <v>239201</v>
      </c>
      <c r="B166" s="347" t="s">
        <v>728</v>
      </c>
      <c r="C166" s="348">
        <v>43099</v>
      </c>
      <c r="D166" s="349" t="s">
        <v>729</v>
      </c>
      <c r="E166" s="439">
        <v>47</v>
      </c>
      <c r="F166" s="439">
        <v>32</v>
      </c>
      <c r="G166" s="439">
        <v>28</v>
      </c>
      <c r="H166" s="351">
        <v>20.65</v>
      </c>
      <c r="I166" s="411">
        <f t="shared" si="2"/>
        <v>578.19999999999993</v>
      </c>
    </row>
    <row r="167" spans="1:9" ht="45.75" customHeight="1">
      <c r="A167" s="394">
        <v>239201</v>
      </c>
      <c r="B167" s="347" t="s">
        <v>728</v>
      </c>
      <c r="C167" s="348">
        <v>45203</v>
      </c>
      <c r="D167" s="349" t="s">
        <v>730</v>
      </c>
      <c r="E167" s="439">
        <v>1248</v>
      </c>
      <c r="F167" s="439">
        <v>1219</v>
      </c>
      <c r="G167" s="439">
        <v>1209</v>
      </c>
      <c r="H167" s="351">
        <v>27</v>
      </c>
      <c r="I167" s="411">
        <f t="shared" si="2"/>
        <v>32643</v>
      </c>
    </row>
    <row r="168" spans="1:9" ht="45.75" customHeight="1">
      <c r="A168" s="375" t="s">
        <v>569</v>
      </c>
      <c r="B168" s="347" t="s">
        <v>728</v>
      </c>
      <c r="C168" s="348">
        <v>45259</v>
      </c>
      <c r="D168" s="349" t="s">
        <v>731</v>
      </c>
      <c r="E168" s="439">
        <v>804</v>
      </c>
      <c r="F168" s="439">
        <v>786</v>
      </c>
      <c r="G168" s="439">
        <v>725</v>
      </c>
      <c r="H168" s="351">
        <v>11.7</v>
      </c>
      <c r="I168" s="411">
        <f t="shared" si="2"/>
        <v>8482.5</v>
      </c>
    </row>
    <row r="169" spans="1:9" ht="45.75" customHeight="1">
      <c r="A169" s="375"/>
      <c r="B169" s="347" t="s">
        <v>728</v>
      </c>
      <c r="C169" s="348">
        <v>45744</v>
      </c>
      <c r="D169" s="349" t="s">
        <v>732</v>
      </c>
      <c r="E169" s="439">
        <v>0</v>
      </c>
      <c r="F169" s="439">
        <v>0</v>
      </c>
      <c r="G169" s="439">
        <v>30000</v>
      </c>
      <c r="H169" s="351">
        <v>3.6</v>
      </c>
      <c r="I169" s="411">
        <f>G169*H169</f>
        <v>108000</v>
      </c>
    </row>
    <row r="170" spans="1:9" ht="45.75" customHeight="1">
      <c r="A170" s="375" t="s">
        <v>551</v>
      </c>
      <c r="B170" s="347" t="s">
        <v>728</v>
      </c>
      <c r="C170" s="348">
        <v>45615</v>
      </c>
      <c r="D170" s="349" t="s">
        <v>733</v>
      </c>
      <c r="E170" s="439">
        <v>1200</v>
      </c>
      <c r="F170" s="439">
        <v>1200</v>
      </c>
      <c r="G170" s="439">
        <v>1200</v>
      </c>
      <c r="H170" s="351">
        <v>9.99</v>
      </c>
      <c r="I170" s="411">
        <f>G170*H170</f>
        <v>11988</v>
      </c>
    </row>
    <row r="171" spans="1:9" ht="45.75" customHeight="1">
      <c r="A171" s="398" t="s">
        <v>569</v>
      </c>
      <c r="B171" s="347" t="s">
        <v>728</v>
      </c>
      <c r="C171" s="348">
        <v>45636</v>
      </c>
      <c r="D171" s="349" t="s">
        <v>734</v>
      </c>
      <c r="E171" s="439">
        <v>1200</v>
      </c>
      <c r="F171" s="439">
        <v>1200</v>
      </c>
      <c r="G171" s="439">
        <v>1200</v>
      </c>
      <c r="H171" s="351">
        <v>56.94</v>
      </c>
      <c r="I171" s="411">
        <f t="shared" si="2"/>
        <v>68328</v>
      </c>
    </row>
    <row r="172" spans="1:9" ht="45.75" customHeight="1">
      <c r="A172" s="398" t="s">
        <v>569</v>
      </c>
      <c r="B172" s="347" t="s">
        <v>728</v>
      </c>
      <c r="C172" s="348">
        <v>45217</v>
      </c>
      <c r="D172" s="349" t="s">
        <v>735</v>
      </c>
      <c r="E172" s="439">
        <v>1068</v>
      </c>
      <c r="F172" s="439">
        <v>870</v>
      </c>
      <c r="G172" s="439">
        <v>846</v>
      </c>
      <c r="H172" s="351">
        <v>2.95</v>
      </c>
      <c r="I172" s="411">
        <f t="shared" si="2"/>
        <v>2495.7000000000003</v>
      </c>
    </row>
    <row r="173" spans="1:9" ht="45.75" customHeight="1">
      <c r="A173" s="388" t="s">
        <v>569</v>
      </c>
      <c r="B173" s="347" t="s">
        <v>728</v>
      </c>
      <c r="C173" s="348">
        <v>45615</v>
      </c>
      <c r="D173" s="349" t="s">
        <v>735</v>
      </c>
      <c r="E173" s="439">
        <v>3000</v>
      </c>
      <c r="F173" s="439">
        <v>3000</v>
      </c>
      <c r="G173" s="439">
        <v>3000</v>
      </c>
      <c r="H173" s="351">
        <v>28.99</v>
      </c>
      <c r="I173" s="411">
        <f t="shared" si="2"/>
        <v>86970</v>
      </c>
    </row>
    <row r="174" spans="1:9" ht="45.75" customHeight="1">
      <c r="A174" s="375" t="s">
        <v>551</v>
      </c>
      <c r="B174" s="347" t="s">
        <v>728</v>
      </c>
      <c r="C174" s="348">
        <v>45217</v>
      </c>
      <c r="D174" s="349" t="s">
        <v>736</v>
      </c>
      <c r="E174" s="439">
        <v>1008</v>
      </c>
      <c r="F174" s="439">
        <v>792</v>
      </c>
      <c r="G174" s="439">
        <v>780</v>
      </c>
      <c r="H174" s="351">
        <v>9.68</v>
      </c>
      <c r="I174" s="411">
        <f t="shared" si="2"/>
        <v>7550.4</v>
      </c>
    </row>
    <row r="175" spans="1:9" ht="45.75" customHeight="1">
      <c r="A175" s="375" t="s">
        <v>551</v>
      </c>
      <c r="B175" s="347" t="s">
        <v>728</v>
      </c>
      <c r="C175" s="348">
        <v>45615</v>
      </c>
      <c r="D175" s="349" t="s">
        <v>736</v>
      </c>
      <c r="E175" s="439">
        <v>1525</v>
      </c>
      <c r="F175" s="439">
        <v>1525</v>
      </c>
      <c r="G175" s="439">
        <v>1525</v>
      </c>
      <c r="H175" s="351">
        <v>107.38</v>
      </c>
      <c r="I175" s="411">
        <f t="shared" si="2"/>
        <v>163754.5</v>
      </c>
    </row>
    <row r="176" spans="1:9" ht="45.75" customHeight="1">
      <c r="A176" s="375" t="s">
        <v>548</v>
      </c>
      <c r="B176" s="347" t="s">
        <v>728</v>
      </c>
      <c r="C176" s="348">
        <v>43343</v>
      </c>
      <c r="D176" s="349" t="s">
        <v>737</v>
      </c>
      <c r="E176" s="439">
        <v>832</v>
      </c>
      <c r="F176" s="439">
        <v>441</v>
      </c>
      <c r="G176" s="439">
        <v>345</v>
      </c>
      <c r="H176" s="351">
        <v>12</v>
      </c>
      <c r="I176" s="411">
        <f t="shared" si="2"/>
        <v>4140</v>
      </c>
    </row>
    <row r="177" spans="1:9" ht="45.75" customHeight="1">
      <c r="A177" s="375" t="s">
        <v>551</v>
      </c>
      <c r="B177" s="347" t="s">
        <v>728</v>
      </c>
      <c r="C177" s="348">
        <v>45615</v>
      </c>
      <c r="D177" s="349" t="s">
        <v>737</v>
      </c>
      <c r="E177" s="439">
        <v>2450</v>
      </c>
      <c r="F177" s="439">
        <v>2450</v>
      </c>
      <c r="G177" s="439">
        <v>2450</v>
      </c>
      <c r="H177" s="351">
        <v>23.6</v>
      </c>
      <c r="I177" s="411">
        <f t="shared" si="2"/>
        <v>57820</v>
      </c>
    </row>
    <row r="178" spans="1:9" ht="45.75" customHeight="1">
      <c r="A178" s="375" t="s">
        <v>551</v>
      </c>
      <c r="B178" s="344" t="s">
        <v>184</v>
      </c>
      <c r="C178" s="345">
        <v>45483</v>
      </c>
      <c r="D178" s="346" t="s">
        <v>738</v>
      </c>
      <c r="E178" s="439">
        <v>1</v>
      </c>
      <c r="F178" s="439">
        <v>1</v>
      </c>
      <c r="G178" s="439">
        <v>1</v>
      </c>
      <c r="H178" s="329">
        <v>424.8</v>
      </c>
      <c r="I178" s="411">
        <f t="shared" si="2"/>
        <v>424.8</v>
      </c>
    </row>
    <row r="179" spans="1:9" ht="45.75" customHeight="1">
      <c r="A179" s="375" t="s">
        <v>551</v>
      </c>
      <c r="B179" s="344" t="s">
        <v>184</v>
      </c>
      <c r="C179" s="345" t="s">
        <v>517</v>
      </c>
      <c r="D179" s="346" t="s">
        <v>739</v>
      </c>
      <c r="E179" s="439">
        <v>1</v>
      </c>
      <c r="F179" s="439">
        <v>1</v>
      </c>
      <c r="G179" s="439">
        <v>1</v>
      </c>
      <c r="H179" s="329">
        <v>141.6</v>
      </c>
      <c r="I179" s="411">
        <f t="shared" si="2"/>
        <v>141.6</v>
      </c>
    </row>
    <row r="180" spans="1:9" ht="45.75" customHeight="1">
      <c r="A180" s="375" t="s">
        <v>551</v>
      </c>
      <c r="B180" s="344" t="s">
        <v>184</v>
      </c>
      <c r="C180" s="345" t="s">
        <v>517</v>
      </c>
      <c r="D180" s="346" t="s">
        <v>740</v>
      </c>
      <c r="E180" s="439">
        <v>1</v>
      </c>
      <c r="F180" s="439">
        <v>1</v>
      </c>
      <c r="G180" s="439">
        <v>1</v>
      </c>
      <c r="H180" s="329">
        <v>427.26</v>
      </c>
      <c r="I180" s="411">
        <f t="shared" si="2"/>
        <v>427.26</v>
      </c>
    </row>
    <row r="181" spans="1:9" ht="45.75" customHeight="1">
      <c r="A181" s="367" t="s">
        <v>446</v>
      </c>
      <c r="B181" s="344" t="s">
        <v>184</v>
      </c>
      <c r="C181" s="345" t="s">
        <v>517</v>
      </c>
      <c r="D181" s="346" t="s">
        <v>741</v>
      </c>
      <c r="E181" s="439">
        <v>1</v>
      </c>
      <c r="F181" s="439">
        <v>1</v>
      </c>
      <c r="G181" s="439">
        <v>1</v>
      </c>
      <c r="H181" s="329">
        <v>100.3</v>
      </c>
      <c r="I181" s="411">
        <f t="shared" si="2"/>
        <v>100.3</v>
      </c>
    </row>
    <row r="182" spans="1:9" ht="45.75" customHeight="1">
      <c r="A182" s="378" t="s">
        <v>446</v>
      </c>
      <c r="B182" s="344" t="s">
        <v>184</v>
      </c>
      <c r="C182" s="345" t="s">
        <v>517</v>
      </c>
      <c r="D182" s="346" t="s">
        <v>742</v>
      </c>
      <c r="E182" s="439">
        <v>1</v>
      </c>
      <c r="F182" s="439">
        <v>1</v>
      </c>
      <c r="G182" s="439">
        <v>1</v>
      </c>
      <c r="H182" s="329">
        <v>215.94</v>
      </c>
      <c r="I182" s="411">
        <f t="shared" si="2"/>
        <v>215.94</v>
      </c>
    </row>
    <row r="183" spans="1:9" ht="45.75" customHeight="1">
      <c r="A183" s="378" t="s">
        <v>446</v>
      </c>
      <c r="B183" s="344" t="s">
        <v>184</v>
      </c>
      <c r="C183" s="345">
        <v>45483</v>
      </c>
      <c r="D183" s="346" t="s">
        <v>743</v>
      </c>
      <c r="E183" s="439">
        <v>1</v>
      </c>
      <c r="F183" s="439">
        <v>1</v>
      </c>
      <c r="G183" s="439">
        <v>1</v>
      </c>
      <c r="H183" s="329">
        <v>413</v>
      </c>
      <c r="I183" s="411">
        <f t="shared" si="2"/>
        <v>413</v>
      </c>
    </row>
    <row r="184" spans="1:9" ht="45.75" customHeight="1">
      <c r="A184" s="446"/>
      <c r="B184" s="344" t="s">
        <v>184</v>
      </c>
      <c r="C184" s="345" t="s">
        <v>517</v>
      </c>
      <c r="D184" s="346" t="s">
        <v>744</v>
      </c>
      <c r="E184" s="439">
        <v>0</v>
      </c>
      <c r="F184" s="439">
        <v>0</v>
      </c>
      <c r="G184" s="439">
        <v>1</v>
      </c>
      <c r="H184" s="329">
        <v>224.2</v>
      </c>
      <c r="I184" s="411">
        <f t="shared" si="2"/>
        <v>224.2</v>
      </c>
    </row>
    <row r="185" spans="1:9" ht="45.75" customHeight="1">
      <c r="A185" s="446"/>
      <c r="B185" s="344" t="s">
        <v>184</v>
      </c>
      <c r="C185" s="345" t="s">
        <v>517</v>
      </c>
      <c r="D185" s="346" t="s">
        <v>744</v>
      </c>
      <c r="E185" s="439">
        <v>0</v>
      </c>
      <c r="F185" s="439">
        <v>0</v>
      </c>
      <c r="G185" s="439">
        <v>1</v>
      </c>
      <c r="H185" s="329">
        <v>141.6</v>
      </c>
      <c r="I185" s="411">
        <f t="shared" si="2"/>
        <v>141.6</v>
      </c>
    </row>
    <row r="186" spans="1:9" ht="45.75" customHeight="1">
      <c r="A186" s="367" t="s">
        <v>446</v>
      </c>
      <c r="B186" s="344" t="s">
        <v>184</v>
      </c>
      <c r="C186" s="345">
        <v>45483</v>
      </c>
      <c r="D186" s="346" t="s">
        <v>745</v>
      </c>
      <c r="E186" s="439">
        <v>1</v>
      </c>
      <c r="F186" s="439">
        <v>1</v>
      </c>
      <c r="G186" s="439">
        <v>1</v>
      </c>
      <c r="H186" s="329">
        <v>295</v>
      </c>
      <c r="I186" s="411">
        <f t="shared" si="2"/>
        <v>295</v>
      </c>
    </row>
    <row r="187" spans="1:9" ht="45.75" customHeight="1">
      <c r="A187" s="367" t="s">
        <v>446</v>
      </c>
      <c r="B187" s="344" t="s">
        <v>184</v>
      </c>
      <c r="C187" s="345" t="s">
        <v>517</v>
      </c>
      <c r="D187" s="346" t="s">
        <v>746</v>
      </c>
      <c r="E187" s="439">
        <v>60</v>
      </c>
      <c r="F187" s="439">
        <v>60</v>
      </c>
      <c r="G187" s="439">
        <v>60</v>
      </c>
      <c r="H187" s="329">
        <v>11.8</v>
      </c>
      <c r="I187" s="411">
        <f t="shared" si="2"/>
        <v>708</v>
      </c>
    </row>
    <row r="188" spans="1:9" ht="45.75" customHeight="1">
      <c r="A188" s="367" t="s">
        <v>446</v>
      </c>
      <c r="B188" s="344" t="s">
        <v>184</v>
      </c>
      <c r="C188" s="345" t="s">
        <v>517</v>
      </c>
      <c r="D188" s="346" t="s">
        <v>747</v>
      </c>
      <c r="E188" s="439">
        <v>1</v>
      </c>
      <c r="F188" s="439">
        <v>1</v>
      </c>
      <c r="G188" s="439"/>
      <c r="H188" s="329">
        <v>224.2</v>
      </c>
      <c r="I188" s="411">
        <f t="shared" si="2"/>
        <v>0</v>
      </c>
    </row>
    <row r="189" spans="1:9" ht="45.75" customHeight="1">
      <c r="A189" s="367" t="s">
        <v>446</v>
      </c>
      <c r="B189" s="344" t="s">
        <v>184</v>
      </c>
      <c r="C189" s="345" t="s">
        <v>517</v>
      </c>
      <c r="D189" s="346" t="s">
        <v>748</v>
      </c>
      <c r="E189" s="439">
        <v>1</v>
      </c>
      <c r="F189" s="439">
        <v>1</v>
      </c>
      <c r="G189" s="439"/>
      <c r="H189" s="329">
        <v>224.2</v>
      </c>
      <c r="I189" s="411">
        <f t="shared" si="2"/>
        <v>0</v>
      </c>
    </row>
    <row r="190" spans="1:9" ht="43.5" customHeight="1">
      <c r="A190" s="367" t="s">
        <v>446</v>
      </c>
      <c r="B190" s="344" t="s">
        <v>184</v>
      </c>
      <c r="C190" s="345" t="s">
        <v>517</v>
      </c>
      <c r="D190" s="346" t="s">
        <v>749</v>
      </c>
      <c r="E190" s="439">
        <v>1</v>
      </c>
      <c r="F190" s="439">
        <v>1</v>
      </c>
      <c r="G190" s="439">
        <v>1</v>
      </c>
      <c r="H190" s="329">
        <v>177</v>
      </c>
      <c r="I190" s="411">
        <f t="shared" si="2"/>
        <v>177</v>
      </c>
    </row>
    <row r="191" spans="1:9" ht="26.25" customHeight="1">
      <c r="A191" s="367" t="s">
        <v>446</v>
      </c>
      <c r="B191" s="344" t="s">
        <v>184</v>
      </c>
      <c r="C191" s="345" t="s">
        <v>517</v>
      </c>
      <c r="D191" s="346" t="s">
        <v>750</v>
      </c>
      <c r="E191" s="439">
        <v>1</v>
      </c>
      <c r="F191" s="439">
        <v>1</v>
      </c>
      <c r="G191" s="439">
        <v>1</v>
      </c>
      <c r="H191" s="329">
        <v>11.8</v>
      </c>
      <c r="I191" s="411">
        <f t="shared" si="2"/>
        <v>11.8</v>
      </c>
    </row>
    <row r="192" spans="1:9" ht="26.25" customHeight="1">
      <c r="A192" s="367" t="s">
        <v>446</v>
      </c>
      <c r="B192" s="344" t="s">
        <v>184</v>
      </c>
      <c r="C192" s="345" t="s">
        <v>517</v>
      </c>
      <c r="D192" s="346" t="s">
        <v>751</v>
      </c>
      <c r="E192" s="439">
        <v>1</v>
      </c>
      <c r="F192" s="439">
        <v>1</v>
      </c>
      <c r="G192" s="439">
        <v>1</v>
      </c>
      <c r="H192" s="329">
        <v>11.8</v>
      </c>
      <c r="I192" s="411">
        <f t="shared" si="2"/>
        <v>11.8</v>
      </c>
    </row>
    <row r="193" spans="1:9" ht="26.25" customHeight="1">
      <c r="A193" s="367" t="s">
        <v>446</v>
      </c>
      <c r="B193" s="344" t="s">
        <v>184</v>
      </c>
      <c r="C193" s="345" t="s">
        <v>517</v>
      </c>
      <c r="D193" s="346" t="s">
        <v>752</v>
      </c>
      <c r="E193" s="439">
        <v>1</v>
      </c>
      <c r="F193" s="439">
        <v>1</v>
      </c>
      <c r="G193" s="439">
        <v>1</v>
      </c>
      <c r="H193" s="329">
        <v>21.24</v>
      </c>
      <c r="I193" s="411">
        <f t="shared" si="2"/>
        <v>21.24</v>
      </c>
    </row>
    <row r="194" spans="1:9" ht="26.25" customHeight="1">
      <c r="A194" s="375" t="s">
        <v>551</v>
      </c>
      <c r="B194" s="344" t="s">
        <v>184</v>
      </c>
      <c r="C194" s="345" t="s">
        <v>517</v>
      </c>
      <c r="D194" s="346" t="s">
        <v>753</v>
      </c>
      <c r="E194" s="439">
        <v>1</v>
      </c>
      <c r="F194" s="439">
        <v>1</v>
      </c>
      <c r="G194" s="439">
        <v>1</v>
      </c>
      <c r="H194" s="329">
        <v>29.5</v>
      </c>
      <c r="I194" s="411">
        <f t="shared" si="2"/>
        <v>29.5</v>
      </c>
    </row>
    <row r="195" spans="1:9" ht="26.25" customHeight="1">
      <c r="A195" s="375" t="s">
        <v>551</v>
      </c>
      <c r="B195" s="344" t="s">
        <v>184</v>
      </c>
      <c r="C195" s="345" t="s">
        <v>517</v>
      </c>
      <c r="D195" s="346" t="s">
        <v>754</v>
      </c>
      <c r="E195" s="439">
        <v>1</v>
      </c>
      <c r="F195" s="439">
        <v>1</v>
      </c>
      <c r="G195" s="439">
        <v>1</v>
      </c>
      <c r="H195" s="329">
        <v>41.3</v>
      </c>
      <c r="I195" s="411">
        <f t="shared" si="2"/>
        <v>41.3</v>
      </c>
    </row>
    <row r="196" spans="1:9" s="343" customFormat="1" ht="26.25" customHeight="1">
      <c r="A196" s="376" t="s">
        <v>551</v>
      </c>
      <c r="B196" s="344" t="s">
        <v>184</v>
      </c>
      <c r="C196" s="345" t="s">
        <v>517</v>
      </c>
      <c r="D196" s="346" t="s">
        <v>755</v>
      </c>
      <c r="E196" s="439">
        <v>1</v>
      </c>
      <c r="F196" s="439">
        <v>1</v>
      </c>
      <c r="G196" s="439">
        <v>1</v>
      </c>
      <c r="H196" s="329">
        <v>97.94</v>
      </c>
      <c r="I196" s="411">
        <f t="shared" si="2"/>
        <v>97.94</v>
      </c>
    </row>
    <row r="197" spans="1:9" ht="26.25" customHeight="1">
      <c r="A197" s="373" t="s">
        <v>551</v>
      </c>
      <c r="B197" s="344" t="s">
        <v>184</v>
      </c>
      <c r="C197" s="345" t="s">
        <v>517</v>
      </c>
      <c r="D197" s="346" t="s">
        <v>756</v>
      </c>
      <c r="E197" s="439">
        <v>1</v>
      </c>
      <c r="F197" s="439">
        <v>1</v>
      </c>
      <c r="G197" s="439">
        <v>1</v>
      </c>
      <c r="H197" s="329">
        <v>88.5</v>
      </c>
      <c r="I197" s="411">
        <f t="shared" si="2"/>
        <v>88.5</v>
      </c>
    </row>
    <row r="198" spans="1:9" ht="26.25" customHeight="1">
      <c r="A198" s="373" t="s">
        <v>551</v>
      </c>
      <c r="B198" s="344" t="s">
        <v>757</v>
      </c>
      <c r="C198" s="345">
        <v>45361</v>
      </c>
      <c r="D198" s="346" t="s">
        <v>758</v>
      </c>
      <c r="E198" s="439">
        <v>6</v>
      </c>
      <c r="F198" s="439">
        <v>3</v>
      </c>
      <c r="G198" s="439">
        <v>3</v>
      </c>
      <c r="H198" s="329">
        <v>363.44</v>
      </c>
      <c r="I198" s="411">
        <f t="shared" si="2"/>
        <v>1090.32</v>
      </c>
    </row>
    <row r="199" spans="1:9" ht="26.25" customHeight="1">
      <c r="A199" s="373"/>
      <c r="B199" s="344" t="s">
        <v>757</v>
      </c>
      <c r="C199" s="345">
        <v>45750</v>
      </c>
      <c r="D199" s="346" t="s">
        <v>759</v>
      </c>
      <c r="E199" s="439">
        <v>0</v>
      </c>
      <c r="F199" s="439">
        <v>0</v>
      </c>
      <c r="G199" s="439">
        <v>10</v>
      </c>
      <c r="H199" s="329">
        <v>995</v>
      </c>
      <c r="I199" s="411">
        <f t="shared" si="2"/>
        <v>9950</v>
      </c>
    </row>
    <row r="200" spans="1:9" ht="26.25" customHeight="1">
      <c r="A200" s="373"/>
      <c r="B200" s="344" t="s">
        <v>757</v>
      </c>
      <c r="C200" s="345">
        <v>45750</v>
      </c>
      <c r="D200" s="346" t="s">
        <v>760</v>
      </c>
      <c r="E200" s="439">
        <v>0</v>
      </c>
      <c r="F200" s="439">
        <v>0</v>
      </c>
      <c r="G200" s="439">
        <v>30</v>
      </c>
      <c r="H200" s="329">
        <v>1350</v>
      </c>
      <c r="I200" s="411">
        <f t="shared" si="2"/>
        <v>40500</v>
      </c>
    </row>
    <row r="201" spans="1:9" ht="26.25" customHeight="1">
      <c r="A201" s="377" t="s">
        <v>551</v>
      </c>
      <c r="B201" s="344" t="s">
        <v>757</v>
      </c>
      <c r="C201" s="345">
        <v>45361</v>
      </c>
      <c r="D201" s="346" t="s">
        <v>761</v>
      </c>
      <c r="E201" s="439">
        <v>6</v>
      </c>
      <c r="F201" s="439">
        <v>0</v>
      </c>
      <c r="G201" s="439">
        <v>0</v>
      </c>
      <c r="H201" s="329">
        <v>407.01</v>
      </c>
      <c r="I201" s="411">
        <f t="shared" si="2"/>
        <v>0</v>
      </c>
    </row>
    <row r="202" spans="1:9" ht="26.25" customHeight="1">
      <c r="A202" s="378" t="s">
        <v>426</v>
      </c>
      <c r="B202" s="344" t="s">
        <v>757</v>
      </c>
      <c r="C202" s="345">
        <v>45361</v>
      </c>
      <c r="D202" s="346" t="s">
        <v>762</v>
      </c>
      <c r="E202" s="439">
        <v>6</v>
      </c>
      <c r="F202" s="439">
        <v>0</v>
      </c>
      <c r="G202" s="439">
        <v>0</v>
      </c>
      <c r="H202" s="329">
        <v>706.82</v>
      </c>
      <c r="I202" s="411">
        <f t="shared" si="2"/>
        <v>0</v>
      </c>
    </row>
    <row r="203" spans="1:9" ht="26.25" customHeight="1">
      <c r="A203" s="375" t="s">
        <v>443</v>
      </c>
      <c r="B203" s="344" t="s">
        <v>757</v>
      </c>
      <c r="C203" s="345">
        <v>45361</v>
      </c>
      <c r="D203" s="346" t="s">
        <v>763</v>
      </c>
      <c r="E203" s="439">
        <v>6</v>
      </c>
      <c r="F203" s="439">
        <v>0</v>
      </c>
      <c r="G203" s="439">
        <v>0</v>
      </c>
      <c r="H203" s="329">
        <v>1906.8</v>
      </c>
      <c r="I203" s="411">
        <f t="shared" si="2"/>
        <v>0</v>
      </c>
    </row>
    <row r="204" spans="1:9" ht="26.25" customHeight="1">
      <c r="A204" s="375" t="s">
        <v>443</v>
      </c>
      <c r="B204" s="344" t="s">
        <v>757</v>
      </c>
      <c r="C204" s="345">
        <v>45361</v>
      </c>
      <c r="D204" s="346" t="s">
        <v>764</v>
      </c>
      <c r="E204" s="439">
        <v>6</v>
      </c>
      <c r="F204" s="439">
        <v>0</v>
      </c>
      <c r="G204" s="439">
        <v>0</v>
      </c>
      <c r="H204" s="329">
        <v>1751.12</v>
      </c>
      <c r="I204" s="411">
        <f t="shared" si="2"/>
        <v>0</v>
      </c>
    </row>
    <row r="205" spans="1:9" ht="26.25" customHeight="1">
      <c r="A205" s="367" t="s">
        <v>446</v>
      </c>
      <c r="B205" s="347" t="s">
        <v>765</v>
      </c>
      <c r="C205" s="348">
        <v>44942</v>
      </c>
      <c r="D205" s="349" t="s">
        <v>766</v>
      </c>
      <c r="E205" s="439">
        <v>3</v>
      </c>
      <c r="F205" s="439">
        <v>3</v>
      </c>
      <c r="G205" s="439">
        <v>0</v>
      </c>
      <c r="H205" s="351">
        <v>4661.1968999999999</v>
      </c>
      <c r="I205" s="411">
        <f t="shared" si="2"/>
        <v>0</v>
      </c>
    </row>
    <row r="206" spans="1:9" ht="26.25" customHeight="1">
      <c r="A206" s="367" t="s">
        <v>446</v>
      </c>
      <c r="B206" s="344" t="s">
        <v>767</v>
      </c>
      <c r="C206" s="345" t="s">
        <v>517</v>
      </c>
      <c r="D206" s="346" t="s">
        <v>768</v>
      </c>
      <c r="E206" s="439">
        <v>18</v>
      </c>
      <c r="F206" s="439">
        <v>18</v>
      </c>
      <c r="G206" s="439">
        <v>18</v>
      </c>
      <c r="H206" s="329">
        <v>342.2</v>
      </c>
      <c r="I206" s="411">
        <f t="shared" si="2"/>
        <v>6159.5999999999995</v>
      </c>
    </row>
    <row r="207" spans="1:9" ht="26.25" customHeight="1">
      <c r="A207" s="367" t="s">
        <v>446</v>
      </c>
      <c r="B207" s="344" t="s">
        <v>769</v>
      </c>
      <c r="C207" s="345">
        <v>45361</v>
      </c>
      <c r="D207" s="346" t="s">
        <v>770</v>
      </c>
      <c r="E207" s="439">
        <v>1</v>
      </c>
      <c r="F207" s="439">
        <v>1</v>
      </c>
      <c r="G207" s="439">
        <v>1</v>
      </c>
      <c r="H207" s="329">
        <v>155</v>
      </c>
      <c r="I207" s="411">
        <f t="shared" si="2"/>
        <v>155</v>
      </c>
    </row>
    <row r="208" spans="1:9" ht="26.25" customHeight="1">
      <c r="A208" s="367" t="s">
        <v>446</v>
      </c>
      <c r="B208" s="344" t="s">
        <v>769</v>
      </c>
      <c r="C208" s="345" t="s">
        <v>517</v>
      </c>
      <c r="D208" s="346" t="s">
        <v>771</v>
      </c>
      <c r="E208" s="439">
        <v>1</v>
      </c>
      <c r="F208" s="439">
        <v>1</v>
      </c>
      <c r="G208" s="439">
        <v>1</v>
      </c>
      <c r="H208" s="329">
        <v>17.7</v>
      </c>
      <c r="I208" s="411">
        <f t="shared" si="2"/>
        <v>17.7</v>
      </c>
    </row>
    <row r="209" spans="1:11" ht="26.25" customHeight="1">
      <c r="A209" s="394">
        <v>239201</v>
      </c>
      <c r="B209" s="344" t="s">
        <v>772</v>
      </c>
      <c r="C209" s="345" t="s">
        <v>517</v>
      </c>
      <c r="D209" s="346" t="s">
        <v>773</v>
      </c>
      <c r="E209" s="439">
        <v>30</v>
      </c>
      <c r="F209" s="439">
        <v>30</v>
      </c>
      <c r="G209" s="439">
        <v>30</v>
      </c>
      <c r="H209" s="329">
        <v>11.8</v>
      </c>
      <c r="I209" s="411">
        <f t="shared" si="2"/>
        <v>354</v>
      </c>
    </row>
    <row r="210" spans="1:11" ht="26.25" customHeight="1">
      <c r="A210" s="394" t="s">
        <v>569</v>
      </c>
      <c r="B210" s="344" t="s">
        <v>769</v>
      </c>
      <c r="C210" s="345" t="s">
        <v>517</v>
      </c>
      <c r="D210" s="346" t="s">
        <v>774</v>
      </c>
      <c r="E210" s="439">
        <v>1</v>
      </c>
      <c r="F210" s="439">
        <v>1</v>
      </c>
      <c r="G210" s="439">
        <v>1</v>
      </c>
      <c r="H210" s="329">
        <v>25.96</v>
      </c>
      <c r="I210" s="411">
        <f t="shared" si="2"/>
        <v>25.96</v>
      </c>
    </row>
    <row r="211" spans="1:11" ht="26.25" customHeight="1">
      <c r="A211" s="373" t="s">
        <v>775</v>
      </c>
      <c r="B211" s="344" t="s">
        <v>769</v>
      </c>
      <c r="C211" s="345" t="s">
        <v>517</v>
      </c>
      <c r="D211" s="346" t="s">
        <v>776</v>
      </c>
      <c r="E211" s="439">
        <v>1</v>
      </c>
      <c r="F211" s="439">
        <v>1</v>
      </c>
      <c r="G211" s="439">
        <v>1</v>
      </c>
      <c r="H211" s="329">
        <v>11.8</v>
      </c>
      <c r="I211" s="411">
        <f t="shared" si="2"/>
        <v>11.8</v>
      </c>
    </row>
    <row r="212" spans="1:11" ht="26.25" customHeight="1">
      <c r="A212" s="373" t="s">
        <v>775</v>
      </c>
      <c r="B212" s="344" t="s">
        <v>769</v>
      </c>
      <c r="C212" s="345" t="s">
        <v>517</v>
      </c>
      <c r="D212" s="346" t="s">
        <v>777</v>
      </c>
      <c r="E212" s="439">
        <v>1</v>
      </c>
      <c r="F212" s="439">
        <v>1</v>
      </c>
      <c r="G212" s="439">
        <v>1</v>
      </c>
      <c r="H212" s="329">
        <v>73.16</v>
      </c>
      <c r="I212" s="411">
        <f t="shared" si="2"/>
        <v>73.16</v>
      </c>
    </row>
    <row r="213" spans="1:11" ht="26.25" customHeight="1">
      <c r="A213" s="374" t="s">
        <v>548</v>
      </c>
      <c r="B213" s="347" t="s">
        <v>778</v>
      </c>
      <c r="C213" s="348">
        <v>45469</v>
      </c>
      <c r="D213" s="349" t="s">
        <v>779</v>
      </c>
      <c r="E213" s="439">
        <v>0</v>
      </c>
      <c r="F213" s="439">
        <v>0</v>
      </c>
      <c r="G213" s="439">
        <v>0</v>
      </c>
      <c r="H213" s="351">
        <v>61</v>
      </c>
      <c r="I213" s="411">
        <f t="shared" si="2"/>
        <v>0</v>
      </c>
    </row>
    <row r="214" spans="1:11" ht="26.25" customHeight="1">
      <c r="A214" s="387" t="s">
        <v>437</v>
      </c>
      <c r="B214" s="347" t="s">
        <v>780</v>
      </c>
      <c r="C214" s="348">
        <v>43099</v>
      </c>
      <c r="D214" s="349" t="s">
        <v>781</v>
      </c>
      <c r="E214" s="439">
        <v>408</v>
      </c>
      <c r="F214" s="439">
        <v>392</v>
      </c>
      <c r="G214" s="439">
        <v>368</v>
      </c>
      <c r="H214" s="351">
        <v>11.02</v>
      </c>
      <c r="I214" s="411">
        <f t="shared" si="2"/>
        <v>4055.3599999999997</v>
      </c>
      <c r="K214" s="2"/>
    </row>
    <row r="215" spans="1:11" ht="26.25" customHeight="1">
      <c r="A215" s="375" t="s">
        <v>437</v>
      </c>
      <c r="B215" s="344" t="s">
        <v>782</v>
      </c>
      <c r="C215" s="345" t="s">
        <v>508</v>
      </c>
      <c r="D215" s="346" t="s">
        <v>783</v>
      </c>
      <c r="E215" s="439">
        <v>0</v>
      </c>
      <c r="F215" s="439">
        <v>0</v>
      </c>
      <c r="G215" s="439">
        <v>0</v>
      </c>
      <c r="H215" s="329">
        <v>188.5</v>
      </c>
      <c r="I215" s="411">
        <f t="shared" si="2"/>
        <v>0</v>
      </c>
    </row>
    <row r="216" spans="1:11" ht="26.25" customHeight="1">
      <c r="A216" s="378" t="s">
        <v>437</v>
      </c>
      <c r="B216" s="344" t="s">
        <v>782</v>
      </c>
      <c r="C216" s="345" t="s">
        <v>508</v>
      </c>
      <c r="D216" s="346" t="s">
        <v>784</v>
      </c>
      <c r="E216" s="439">
        <v>0</v>
      </c>
      <c r="F216" s="439">
        <v>0</v>
      </c>
      <c r="G216" s="439">
        <v>0</v>
      </c>
      <c r="H216" s="329">
        <v>62.35</v>
      </c>
      <c r="I216" s="411">
        <f t="shared" si="2"/>
        <v>0</v>
      </c>
    </row>
    <row r="217" spans="1:11" ht="26.25" customHeight="1">
      <c r="A217" s="378">
        <v>239201</v>
      </c>
      <c r="B217" s="347" t="s">
        <v>785</v>
      </c>
      <c r="C217" s="348">
        <v>45452</v>
      </c>
      <c r="D217" s="349" t="s">
        <v>786</v>
      </c>
      <c r="E217" s="439">
        <v>3</v>
      </c>
      <c r="F217" s="439">
        <v>3</v>
      </c>
      <c r="G217" s="439">
        <v>3</v>
      </c>
      <c r="H217" s="351">
        <v>888.66</v>
      </c>
      <c r="I217" s="411">
        <f t="shared" si="2"/>
        <v>2665.98</v>
      </c>
    </row>
    <row r="218" spans="1:11" ht="26.25" customHeight="1">
      <c r="A218" s="394">
        <v>239201</v>
      </c>
      <c r="B218" s="344" t="s">
        <v>787</v>
      </c>
      <c r="C218" s="345" t="s">
        <v>508</v>
      </c>
      <c r="D218" s="346" t="s">
        <v>788</v>
      </c>
      <c r="E218" s="439">
        <v>0</v>
      </c>
      <c r="F218" s="439">
        <v>0</v>
      </c>
      <c r="G218" s="439"/>
      <c r="H218" s="329">
        <v>80</v>
      </c>
      <c r="I218" s="411">
        <f t="shared" si="2"/>
        <v>0</v>
      </c>
    </row>
    <row r="219" spans="1:11" ht="26.25" customHeight="1">
      <c r="A219" s="394">
        <v>239201</v>
      </c>
      <c r="B219" s="344" t="s">
        <v>787</v>
      </c>
      <c r="C219" s="345" t="s">
        <v>508</v>
      </c>
      <c r="D219" s="346" t="s">
        <v>789</v>
      </c>
      <c r="E219" s="439">
        <v>0</v>
      </c>
      <c r="F219" s="439">
        <v>0</v>
      </c>
      <c r="G219" s="439"/>
      <c r="H219" s="329">
        <v>61.38</v>
      </c>
      <c r="I219" s="411">
        <f t="shared" si="2"/>
        <v>0</v>
      </c>
    </row>
    <row r="220" spans="1:11" ht="26.25" customHeight="1">
      <c r="A220" s="394">
        <v>239201</v>
      </c>
      <c r="B220" s="344" t="s">
        <v>787</v>
      </c>
      <c r="C220" s="345" t="s">
        <v>508</v>
      </c>
      <c r="D220" s="346" t="s">
        <v>790</v>
      </c>
      <c r="E220" s="439">
        <v>0</v>
      </c>
      <c r="F220" s="439">
        <v>0</v>
      </c>
      <c r="G220" s="439"/>
      <c r="H220" s="329">
        <v>54.38</v>
      </c>
      <c r="I220" s="411">
        <f t="shared" si="2"/>
        <v>0</v>
      </c>
    </row>
    <row r="221" spans="1:11" ht="26.25" customHeight="1">
      <c r="A221" s="378">
        <v>239201</v>
      </c>
      <c r="B221" s="347" t="s">
        <v>791</v>
      </c>
      <c r="C221" s="348" t="s">
        <v>792</v>
      </c>
      <c r="D221" s="349" t="s">
        <v>793</v>
      </c>
      <c r="E221" s="439">
        <v>20</v>
      </c>
      <c r="F221" s="439">
        <v>20</v>
      </c>
      <c r="G221" s="439">
        <v>20</v>
      </c>
      <c r="H221" s="351">
        <v>248.98</v>
      </c>
      <c r="I221" s="411">
        <f t="shared" ref="I221:I288" si="3">G221*H221</f>
        <v>4979.5999999999995</v>
      </c>
    </row>
    <row r="222" spans="1:11" ht="26.25" customHeight="1">
      <c r="A222" s="378">
        <v>239201</v>
      </c>
      <c r="B222" s="347" t="s">
        <v>791</v>
      </c>
      <c r="C222" s="348" t="s">
        <v>794</v>
      </c>
      <c r="D222" s="349" t="s">
        <v>793</v>
      </c>
      <c r="E222" s="439">
        <v>21</v>
      </c>
      <c r="F222" s="439">
        <v>20</v>
      </c>
      <c r="G222" s="439">
        <v>19</v>
      </c>
      <c r="H222" s="351">
        <v>180</v>
      </c>
      <c r="I222" s="411">
        <f t="shared" si="3"/>
        <v>3420</v>
      </c>
    </row>
    <row r="223" spans="1:11" ht="26.25" customHeight="1">
      <c r="A223" s="373" t="s">
        <v>775</v>
      </c>
      <c r="B223" s="347" t="s">
        <v>791</v>
      </c>
      <c r="C223" s="348">
        <v>45217</v>
      </c>
      <c r="D223" s="349" t="s">
        <v>795</v>
      </c>
      <c r="E223" s="439">
        <v>0</v>
      </c>
      <c r="F223" s="439">
        <v>0</v>
      </c>
      <c r="G223" s="439">
        <v>0</v>
      </c>
      <c r="H223" s="351">
        <v>83</v>
      </c>
      <c r="I223" s="411">
        <f t="shared" si="3"/>
        <v>0</v>
      </c>
    </row>
    <row r="224" spans="1:11" ht="26.25" customHeight="1">
      <c r="A224" s="378">
        <v>239201</v>
      </c>
      <c r="B224" s="347" t="s">
        <v>791</v>
      </c>
      <c r="C224" s="348">
        <v>45249</v>
      </c>
      <c r="D224" s="349" t="s">
        <v>795</v>
      </c>
      <c r="E224" s="439">
        <v>157</v>
      </c>
      <c r="F224" s="439">
        <v>138</v>
      </c>
      <c r="G224" s="439">
        <v>133</v>
      </c>
      <c r="H224" s="351">
        <v>23.6</v>
      </c>
      <c r="I224" s="411">
        <f t="shared" si="3"/>
        <v>3138.8</v>
      </c>
    </row>
    <row r="225" spans="1:9" ht="26.25" customHeight="1">
      <c r="A225" s="378">
        <v>239201</v>
      </c>
      <c r="B225" s="347" t="s">
        <v>791</v>
      </c>
      <c r="C225" s="348">
        <v>43580</v>
      </c>
      <c r="D225" s="349" t="s">
        <v>796</v>
      </c>
      <c r="E225" s="439">
        <v>641</v>
      </c>
      <c r="F225" s="439">
        <v>641</v>
      </c>
      <c r="G225" s="439">
        <v>641</v>
      </c>
      <c r="H225" s="351">
        <v>12</v>
      </c>
      <c r="I225" s="411">
        <f t="shared" si="3"/>
        <v>7692</v>
      </c>
    </row>
    <row r="226" spans="1:9" ht="26.25" customHeight="1">
      <c r="A226" s="378">
        <v>239201</v>
      </c>
      <c r="B226" s="347" t="s">
        <v>797</v>
      </c>
      <c r="C226" s="348">
        <v>45033</v>
      </c>
      <c r="D226" s="349" t="s">
        <v>798</v>
      </c>
      <c r="E226" s="439">
        <v>0</v>
      </c>
      <c r="F226" s="439">
        <v>0</v>
      </c>
      <c r="G226" s="439"/>
      <c r="H226" s="351">
        <v>122.13</v>
      </c>
      <c r="I226" s="411">
        <f t="shared" si="3"/>
        <v>0</v>
      </c>
    </row>
    <row r="227" spans="1:9" ht="26.25" customHeight="1">
      <c r="A227" s="378">
        <v>239201</v>
      </c>
      <c r="B227" s="347" t="s">
        <v>799</v>
      </c>
      <c r="C227" s="348" t="s">
        <v>508</v>
      </c>
      <c r="D227" s="349" t="s">
        <v>800</v>
      </c>
      <c r="E227" s="439">
        <v>0</v>
      </c>
      <c r="F227" s="439">
        <v>0</v>
      </c>
      <c r="G227" s="439"/>
      <c r="H227" s="351">
        <v>138</v>
      </c>
      <c r="I227" s="411">
        <f t="shared" si="3"/>
        <v>0</v>
      </c>
    </row>
    <row r="228" spans="1:9" ht="26.25" customHeight="1">
      <c r="A228" s="378">
        <v>239201</v>
      </c>
      <c r="B228" s="344" t="s">
        <v>801</v>
      </c>
      <c r="C228" s="345" t="s">
        <v>508</v>
      </c>
      <c r="D228" s="346" t="s">
        <v>802</v>
      </c>
      <c r="E228" s="439">
        <v>0</v>
      </c>
      <c r="F228" s="439">
        <v>0</v>
      </c>
      <c r="G228" s="439"/>
      <c r="H228" s="329">
        <v>192</v>
      </c>
      <c r="I228" s="411">
        <f t="shared" si="3"/>
        <v>0</v>
      </c>
    </row>
    <row r="229" spans="1:9" ht="26.25" customHeight="1">
      <c r="A229" s="378">
        <v>239201</v>
      </c>
      <c r="B229" s="352" t="s">
        <v>238</v>
      </c>
      <c r="C229" s="353">
        <v>45452</v>
      </c>
      <c r="D229" s="346" t="s">
        <v>803</v>
      </c>
      <c r="E229" s="439">
        <v>6</v>
      </c>
      <c r="F229" s="439">
        <v>6</v>
      </c>
      <c r="G229" s="439">
        <v>6</v>
      </c>
      <c r="H229" s="351">
        <v>260.89999999999998</v>
      </c>
      <c r="I229" s="411">
        <f t="shared" si="3"/>
        <v>1565.3999999999999</v>
      </c>
    </row>
    <row r="230" spans="1:9" ht="26.25" customHeight="1">
      <c r="A230" s="378">
        <v>239201</v>
      </c>
      <c r="B230" s="347" t="s">
        <v>804</v>
      </c>
      <c r="C230" s="348">
        <v>43099</v>
      </c>
      <c r="D230" s="349" t="s">
        <v>805</v>
      </c>
      <c r="E230" s="439">
        <v>447</v>
      </c>
      <c r="F230" s="439">
        <v>447</v>
      </c>
      <c r="G230" s="439">
        <v>447</v>
      </c>
      <c r="H230" s="351">
        <v>1.1000000000000001</v>
      </c>
      <c r="I230" s="411">
        <f t="shared" si="3"/>
        <v>491.70000000000005</v>
      </c>
    </row>
    <row r="231" spans="1:9" ht="26.25" customHeight="1">
      <c r="A231" s="378">
        <v>239201</v>
      </c>
      <c r="B231" s="347" t="s">
        <v>806</v>
      </c>
      <c r="C231" s="348">
        <v>43099</v>
      </c>
      <c r="D231" s="349" t="s">
        <v>807</v>
      </c>
      <c r="E231" s="439">
        <v>775</v>
      </c>
      <c r="F231" s="439">
        <v>775</v>
      </c>
      <c r="G231" s="439">
        <v>775</v>
      </c>
      <c r="H231" s="351">
        <v>2</v>
      </c>
      <c r="I231" s="411">
        <f t="shared" si="3"/>
        <v>1550</v>
      </c>
    </row>
    <row r="232" spans="1:9" s="343" customFormat="1" ht="26.25" customHeight="1">
      <c r="A232" s="378">
        <v>239201</v>
      </c>
      <c r="B232" s="347" t="s">
        <v>806</v>
      </c>
      <c r="C232" s="348">
        <v>43099</v>
      </c>
      <c r="D232" s="349" t="s">
        <v>808</v>
      </c>
      <c r="E232" s="439">
        <v>123</v>
      </c>
      <c r="F232" s="439">
        <v>123</v>
      </c>
      <c r="G232" s="439">
        <v>123</v>
      </c>
      <c r="H232" s="351">
        <v>1.1000000000000001</v>
      </c>
      <c r="I232" s="411">
        <f t="shared" si="3"/>
        <v>135.30000000000001</v>
      </c>
    </row>
    <row r="233" spans="1:9" ht="26.25" customHeight="1">
      <c r="A233" s="378">
        <v>239201</v>
      </c>
      <c r="B233" s="347" t="s">
        <v>806</v>
      </c>
      <c r="C233" s="348">
        <v>43099</v>
      </c>
      <c r="D233" s="349" t="s">
        <v>809</v>
      </c>
      <c r="E233" s="439">
        <v>2032</v>
      </c>
      <c r="F233" s="439">
        <v>2032</v>
      </c>
      <c r="G233" s="439">
        <v>2032</v>
      </c>
      <c r="H233" s="351">
        <v>1.1000000000000001</v>
      </c>
      <c r="I233" s="411">
        <f t="shared" si="3"/>
        <v>2235.2000000000003</v>
      </c>
    </row>
    <row r="234" spans="1:9" ht="26.25" customHeight="1">
      <c r="A234" s="378"/>
      <c r="B234" s="347" t="s">
        <v>810</v>
      </c>
      <c r="C234" s="348">
        <v>45720</v>
      </c>
      <c r="D234" s="349" t="s">
        <v>811</v>
      </c>
      <c r="E234" s="439">
        <v>0</v>
      </c>
      <c r="F234" s="439">
        <v>0</v>
      </c>
      <c r="G234" s="439">
        <v>300</v>
      </c>
      <c r="H234" s="351">
        <v>425</v>
      </c>
      <c r="I234" s="411">
        <f t="shared" si="3"/>
        <v>127500</v>
      </c>
    </row>
    <row r="235" spans="1:9" ht="26.25" customHeight="1">
      <c r="A235" s="378">
        <v>239201</v>
      </c>
      <c r="B235" s="344" t="s">
        <v>812</v>
      </c>
      <c r="C235" s="345">
        <v>45361</v>
      </c>
      <c r="D235" s="346" t="s">
        <v>813</v>
      </c>
      <c r="E235" s="439">
        <v>20</v>
      </c>
      <c r="F235" s="439">
        <v>20</v>
      </c>
      <c r="G235" s="439">
        <v>20</v>
      </c>
      <c r="H235" s="329">
        <v>946.36</v>
      </c>
      <c r="I235" s="411">
        <f t="shared" si="3"/>
        <v>18927.2</v>
      </c>
    </row>
    <row r="236" spans="1:9" ht="26.25" customHeight="1">
      <c r="A236" s="378">
        <v>239201</v>
      </c>
      <c r="B236" s="347" t="s">
        <v>814</v>
      </c>
      <c r="C236" s="348">
        <v>45280</v>
      </c>
      <c r="D236" s="349" t="s">
        <v>815</v>
      </c>
      <c r="E236" s="439">
        <v>492</v>
      </c>
      <c r="F236" s="439">
        <v>343</v>
      </c>
      <c r="G236" s="439">
        <v>251</v>
      </c>
      <c r="H236" s="351">
        <v>18.63</v>
      </c>
      <c r="I236" s="411">
        <f t="shared" si="3"/>
        <v>4676.13</v>
      </c>
    </row>
    <row r="237" spans="1:9" ht="26.25" customHeight="1">
      <c r="A237" s="378"/>
      <c r="B237" s="347" t="s">
        <v>814</v>
      </c>
      <c r="C237" s="348" t="s">
        <v>816</v>
      </c>
      <c r="D237" s="349" t="s">
        <v>815</v>
      </c>
      <c r="E237" s="439">
        <v>0</v>
      </c>
      <c r="F237" s="439">
        <v>0</v>
      </c>
      <c r="G237" s="439">
        <v>1000</v>
      </c>
      <c r="H237" s="351">
        <v>19.5</v>
      </c>
      <c r="I237" s="411">
        <f t="shared" si="3"/>
        <v>19500</v>
      </c>
    </row>
    <row r="238" spans="1:9" ht="26.25" customHeight="1">
      <c r="A238" s="378"/>
      <c r="B238" s="347" t="s">
        <v>817</v>
      </c>
      <c r="C238" s="348" t="s">
        <v>818</v>
      </c>
      <c r="D238" s="349" t="s">
        <v>819</v>
      </c>
      <c r="E238" s="439">
        <v>0</v>
      </c>
      <c r="F238" s="439">
        <v>0</v>
      </c>
      <c r="G238" s="439">
        <v>500</v>
      </c>
      <c r="H238" s="351">
        <v>19.5</v>
      </c>
      <c r="I238" s="411">
        <f t="shared" si="3"/>
        <v>9750</v>
      </c>
    </row>
    <row r="239" spans="1:9" ht="26.25" customHeight="1">
      <c r="A239" s="378">
        <v>239201</v>
      </c>
      <c r="B239" s="347" t="s">
        <v>817</v>
      </c>
      <c r="C239" s="348">
        <v>43099</v>
      </c>
      <c r="D239" s="349" t="s">
        <v>819</v>
      </c>
      <c r="E239" s="439">
        <v>549</v>
      </c>
      <c r="F239" s="439">
        <v>441</v>
      </c>
      <c r="G239" s="439">
        <v>443</v>
      </c>
      <c r="H239" s="351">
        <v>26.7</v>
      </c>
      <c r="I239" s="411">
        <f t="shared" si="3"/>
        <v>11828.1</v>
      </c>
    </row>
    <row r="240" spans="1:9" ht="26.25" customHeight="1">
      <c r="A240" s="378">
        <v>239201</v>
      </c>
      <c r="B240" s="347" t="s">
        <v>817</v>
      </c>
      <c r="C240" s="348">
        <v>45280</v>
      </c>
      <c r="D240" s="349" t="s">
        <v>820</v>
      </c>
      <c r="E240" s="439">
        <v>34</v>
      </c>
      <c r="F240" s="439">
        <v>3</v>
      </c>
      <c r="G240" s="439">
        <v>3</v>
      </c>
      <c r="H240" s="351">
        <v>18.63</v>
      </c>
      <c r="I240" s="411">
        <f t="shared" si="3"/>
        <v>55.89</v>
      </c>
    </row>
    <row r="241" spans="1:9" ht="26.25" customHeight="1">
      <c r="A241" s="378">
        <v>239201</v>
      </c>
      <c r="B241" s="352" t="s">
        <v>821</v>
      </c>
      <c r="C241" s="353">
        <v>45452</v>
      </c>
      <c r="D241" s="346" t="s">
        <v>822</v>
      </c>
      <c r="E241" s="439">
        <v>2</v>
      </c>
      <c r="F241" s="439">
        <v>2</v>
      </c>
      <c r="G241" s="439">
        <v>2</v>
      </c>
      <c r="H241" s="351">
        <v>286.74</v>
      </c>
      <c r="I241" s="411">
        <f t="shared" si="3"/>
        <v>573.48</v>
      </c>
    </row>
    <row r="242" spans="1:9" ht="26.25" customHeight="1">
      <c r="A242" s="378">
        <v>239201</v>
      </c>
      <c r="B242" s="347" t="s">
        <v>823</v>
      </c>
      <c r="C242" s="348">
        <v>45259</v>
      </c>
      <c r="D242" s="349" t="s">
        <v>824</v>
      </c>
      <c r="E242" s="439">
        <v>60000</v>
      </c>
      <c r="F242" s="439">
        <v>60000</v>
      </c>
      <c r="G242" s="439">
        <v>60000</v>
      </c>
      <c r="H242" s="351">
        <v>2.76</v>
      </c>
      <c r="I242" s="411">
        <f t="shared" si="3"/>
        <v>165600</v>
      </c>
    </row>
    <row r="243" spans="1:9" ht="26.25" customHeight="1">
      <c r="A243" s="378">
        <v>239201</v>
      </c>
      <c r="B243" s="347" t="s">
        <v>823</v>
      </c>
      <c r="C243" s="348" t="s">
        <v>418</v>
      </c>
      <c r="D243" s="349" t="s">
        <v>824</v>
      </c>
      <c r="E243" s="439">
        <v>10000</v>
      </c>
      <c r="F243" s="439">
        <v>10000</v>
      </c>
      <c r="G243" s="439">
        <v>10000</v>
      </c>
      <c r="H243" s="351">
        <v>2.0413999999999999</v>
      </c>
      <c r="I243" s="411">
        <f t="shared" si="3"/>
        <v>20414</v>
      </c>
    </row>
    <row r="244" spans="1:9" ht="26.25" customHeight="1">
      <c r="A244" s="378">
        <v>239201</v>
      </c>
      <c r="B244" s="347" t="s">
        <v>823</v>
      </c>
      <c r="C244" s="348">
        <v>45217</v>
      </c>
      <c r="D244" s="349" t="s">
        <v>825</v>
      </c>
      <c r="E244" s="439">
        <v>876</v>
      </c>
      <c r="F244" s="439">
        <f>634-375</f>
        <v>259</v>
      </c>
      <c r="G244" s="439">
        <v>0</v>
      </c>
      <c r="H244" s="351">
        <v>29.45</v>
      </c>
      <c r="I244" s="411">
        <f t="shared" si="3"/>
        <v>0</v>
      </c>
    </row>
    <row r="245" spans="1:9" ht="26.25" customHeight="1">
      <c r="A245" s="378">
        <v>239201</v>
      </c>
      <c r="B245" s="347" t="s">
        <v>823</v>
      </c>
      <c r="C245" s="348">
        <v>44676</v>
      </c>
      <c r="D245" s="349" t="s">
        <v>826</v>
      </c>
      <c r="E245" s="439">
        <v>19948</v>
      </c>
      <c r="F245" s="439">
        <v>16696</v>
      </c>
      <c r="G245" s="439">
        <v>14981</v>
      </c>
      <c r="H245" s="351">
        <v>2.98</v>
      </c>
      <c r="I245" s="411">
        <f t="shared" si="3"/>
        <v>44643.38</v>
      </c>
    </row>
    <row r="246" spans="1:9" ht="26.25" customHeight="1">
      <c r="A246" s="378">
        <v>239201</v>
      </c>
      <c r="B246" s="347" t="s">
        <v>823</v>
      </c>
      <c r="C246" s="348">
        <v>45259</v>
      </c>
      <c r="D246" s="349" t="s">
        <v>827</v>
      </c>
      <c r="E246" s="439">
        <v>15944</v>
      </c>
      <c r="F246" s="439">
        <v>15937</v>
      </c>
      <c r="G246" s="439">
        <v>15837</v>
      </c>
      <c r="H246" s="351">
        <v>3.19</v>
      </c>
      <c r="I246" s="411">
        <f t="shared" si="3"/>
        <v>50520.03</v>
      </c>
    </row>
    <row r="247" spans="1:9" ht="26.25" customHeight="1">
      <c r="A247" s="378">
        <v>239201</v>
      </c>
      <c r="B247" s="347" t="s">
        <v>823</v>
      </c>
      <c r="C247" s="348">
        <v>45217</v>
      </c>
      <c r="D247" s="349" t="s">
        <v>828</v>
      </c>
      <c r="E247" s="439">
        <v>2615</v>
      </c>
      <c r="F247" s="439">
        <v>2150</v>
      </c>
      <c r="G247" s="439">
        <v>2215</v>
      </c>
      <c r="H247" s="351">
        <v>29.45</v>
      </c>
      <c r="I247" s="411">
        <f t="shared" si="3"/>
        <v>65231.75</v>
      </c>
    </row>
    <row r="248" spans="1:9" ht="26.25" customHeight="1">
      <c r="A248" s="378">
        <v>239201</v>
      </c>
      <c r="B248" s="347" t="s">
        <v>823</v>
      </c>
      <c r="C248" s="348">
        <v>45636</v>
      </c>
      <c r="D248" s="349" t="s">
        <v>829</v>
      </c>
      <c r="E248" s="439">
        <v>1000</v>
      </c>
      <c r="F248" s="439">
        <f>625+375</f>
        <v>1000</v>
      </c>
      <c r="G248" s="439">
        <v>834</v>
      </c>
      <c r="H248" s="351">
        <v>16.989999999999998</v>
      </c>
      <c r="I248" s="411">
        <f t="shared" si="3"/>
        <v>14169.659999999998</v>
      </c>
    </row>
    <row r="249" spans="1:9" ht="26.25" customHeight="1">
      <c r="A249" s="378">
        <v>239201</v>
      </c>
      <c r="B249" s="347" t="s">
        <v>823</v>
      </c>
      <c r="C249" s="348">
        <v>45217</v>
      </c>
      <c r="D249" s="349" t="s">
        <v>830</v>
      </c>
      <c r="E249" s="439">
        <v>2288</v>
      </c>
      <c r="F249" s="439">
        <v>1928</v>
      </c>
      <c r="G249" s="439">
        <v>1838</v>
      </c>
      <c r="H249" s="351">
        <v>29.45</v>
      </c>
      <c r="I249" s="411">
        <f t="shared" si="3"/>
        <v>54129.1</v>
      </c>
    </row>
    <row r="250" spans="1:9" ht="26.25" customHeight="1">
      <c r="A250" s="378">
        <v>239201</v>
      </c>
      <c r="B250" s="347" t="s">
        <v>823</v>
      </c>
      <c r="C250" s="348">
        <v>45636</v>
      </c>
      <c r="D250" s="349" t="s">
        <v>830</v>
      </c>
      <c r="E250" s="439">
        <v>1000</v>
      </c>
      <c r="F250" s="439">
        <v>1000</v>
      </c>
      <c r="G250" s="439">
        <v>1000</v>
      </c>
      <c r="H250" s="351">
        <v>16.989999999999998</v>
      </c>
      <c r="I250" s="411">
        <f t="shared" si="3"/>
        <v>16990</v>
      </c>
    </row>
    <row r="251" spans="1:9" ht="26.25" customHeight="1">
      <c r="A251" s="378" t="s">
        <v>569</v>
      </c>
      <c r="B251" s="347" t="s">
        <v>823</v>
      </c>
      <c r="C251" s="348">
        <v>43099</v>
      </c>
      <c r="D251" s="349" t="s">
        <v>831</v>
      </c>
      <c r="E251" s="439">
        <v>1305</v>
      </c>
      <c r="F251" s="439">
        <v>830</v>
      </c>
      <c r="G251" s="439">
        <v>715</v>
      </c>
      <c r="H251" s="351">
        <v>23.72</v>
      </c>
      <c r="I251" s="411">
        <f t="shared" si="3"/>
        <v>16959.8</v>
      </c>
    </row>
    <row r="252" spans="1:9" ht="26.25" customHeight="1">
      <c r="A252" s="378">
        <v>239201</v>
      </c>
      <c r="B252" s="347" t="s">
        <v>823</v>
      </c>
      <c r="C252" s="348">
        <v>45217</v>
      </c>
      <c r="D252" s="349" t="s">
        <v>832</v>
      </c>
      <c r="E252" s="439">
        <v>1983</v>
      </c>
      <c r="F252" s="439">
        <v>1797</v>
      </c>
      <c r="G252" s="439">
        <v>1772</v>
      </c>
      <c r="H252" s="351">
        <v>29.45</v>
      </c>
      <c r="I252" s="411">
        <f t="shared" si="3"/>
        <v>52185.4</v>
      </c>
    </row>
    <row r="253" spans="1:9" ht="26.25" customHeight="1">
      <c r="A253" s="378">
        <v>239201</v>
      </c>
      <c r="B253" s="347" t="s">
        <v>823</v>
      </c>
      <c r="C253" s="348">
        <v>45636</v>
      </c>
      <c r="D253" s="349" t="s">
        <v>832</v>
      </c>
      <c r="E253" s="439">
        <v>1000</v>
      </c>
      <c r="F253" s="439">
        <v>1000</v>
      </c>
      <c r="G253" s="439">
        <v>1000</v>
      </c>
      <c r="H253" s="351">
        <v>16.989999999999998</v>
      </c>
      <c r="I253" s="411">
        <f t="shared" si="3"/>
        <v>16990</v>
      </c>
    </row>
    <row r="254" spans="1:9" ht="26.25" customHeight="1">
      <c r="A254" s="378">
        <v>239201</v>
      </c>
      <c r="B254" s="347" t="s">
        <v>823</v>
      </c>
      <c r="C254" s="348">
        <v>43308</v>
      </c>
      <c r="D254" s="349" t="s">
        <v>833</v>
      </c>
      <c r="E254" s="439">
        <v>2800</v>
      </c>
      <c r="F254" s="439">
        <v>2637</v>
      </c>
      <c r="G254" s="439">
        <v>2522</v>
      </c>
      <c r="H254" s="351">
        <v>23.72</v>
      </c>
      <c r="I254" s="411">
        <f t="shared" si="3"/>
        <v>59821.84</v>
      </c>
    </row>
    <row r="255" spans="1:9" ht="26.25" customHeight="1">
      <c r="A255" s="378">
        <v>239201</v>
      </c>
      <c r="B255" s="347" t="s">
        <v>823</v>
      </c>
      <c r="C255" s="348">
        <v>43308</v>
      </c>
      <c r="D255" s="349" t="s">
        <v>834</v>
      </c>
      <c r="E255" s="439">
        <v>353</v>
      </c>
      <c r="F255" s="439">
        <v>866</v>
      </c>
      <c r="G255" s="439">
        <v>803</v>
      </c>
      <c r="H255" s="351">
        <v>23.72</v>
      </c>
      <c r="I255" s="411">
        <f t="shared" si="3"/>
        <v>19047.16</v>
      </c>
    </row>
    <row r="256" spans="1:9" ht="26.25" customHeight="1">
      <c r="A256" s="378">
        <v>239201</v>
      </c>
      <c r="B256" s="347" t="s">
        <v>823</v>
      </c>
      <c r="C256" s="348">
        <v>45217</v>
      </c>
      <c r="D256" s="349" t="s">
        <v>834</v>
      </c>
      <c r="E256" s="439">
        <v>1500</v>
      </c>
      <c r="F256" s="439">
        <v>1000</v>
      </c>
      <c r="G256" s="439">
        <v>1000</v>
      </c>
      <c r="H256" s="351">
        <v>29.45</v>
      </c>
      <c r="I256" s="411">
        <f t="shared" si="3"/>
        <v>29450</v>
      </c>
    </row>
    <row r="257" spans="1:10" ht="26.25" customHeight="1">
      <c r="A257" s="378">
        <v>239201</v>
      </c>
      <c r="B257" s="347" t="s">
        <v>823</v>
      </c>
      <c r="C257" s="348">
        <v>45217</v>
      </c>
      <c r="D257" s="349" t="s">
        <v>835</v>
      </c>
      <c r="E257" s="439">
        <v>252</v>
      </c>
      <c r="F257" s="439">
        <v>0</v>
      </c>
      <c r="G257" s="439">
        <v>0</v>
      </c>
      <c r="H257" s="351">
        <v>29.45</v>
      </c>
      <c r="I257" s="411">
        <f t="shared" si="3"/>
        <v>0</v>
      </c>
    </row>
    <row r="258" spans="1:10" ht="26.25" customHeight="1">
      <c r="A258" s="378">
        <v>239201</v>
      </c>
      <c r="B258" s="347" t="s">
        <v>823</v>
      </c>
      <c r="C258" s="348">
        <v>45636</v>
      </c>
      <c r="D258" s="349" t="s">
        <v>835</v>
      </c>
      <c r="E258" s="439">
        <v>2000</v>
      </c>
      <c r="F258" s="439">
        <v>1727</v>
      </c>
      <c r="G258" s="439">
        <v>1692</v>
      </c>
      <c r="H258" s="351">
        <v>16.989999999999998</v>
      </c>
      <c r="I258" s="411">
        <f t="shared" si="3"/>
        <v>28747.079999999998</v>
      </c>
      <c r="J258" s="3"/>
    </row>
    <row r="259" spans="1:10" ht="26.25" customHeight="1">
      <c r="A259" s="378" t="s">
        <v>836</v>
      </c>
      <c r="B259" s="347" t="s">
        <v>823</v>
      </c>
      <c r="C259" s="348">
        <v>43099</v>
      </c>
      <c r="D259" s="349" t="s">
        <v>837</v>
      </c>
      <c r="E259" s="439">
        <v>449</v>
      </c>
      <c r="F259" s="439">
        <v>48</v>
      </c>
      <c r="G259" s="439">
        <v>13</v>
      </c>
      <c r="H259" s="351">
        <v>23.72</v>
      </c>
      <c r="I259" s="411">
        <f t="shared" si="3"/>
        <v>308.36</v>
      </c>
      <c r="J259" s="3"/>
    </row>
    <row r="260" spans="1:10" ht="26.25" customHeight="1">
      <c r="A260" s="378" t="s">
        <v>836</v>
      </c>
      <c r="B260" s="347" t="s">
        <v>823</v>
      </c>
      <c r="C260" s="348">
        <v>43099</v>
      </c>
      <c r="D260" s="349" t="s">
        <v>838</v>
      </c>
      <c r="E260" s="439">
        <v>17300</v>
      </c>
      <c r="F260" s="439">
        <v>17300</v>
      </c>
      <c r="G260" s="439">
        <v>17300</v>
      </c>
      <c r="H260" s="351">
        <v>6.88</v>
      </c>
      <c r="I260" s="411">
        <f t="shared" si="3"/>
        <v>119024</v>
      </c>
    </row>
    <row r="261" spans="1:10" ht="26.25" customHeight="1">
      <c r="A261" s="378" t="s">
        <v>836</v>
      </c>
      <c r="B261" s="347" t="s">
        <v>839</v>
      </c>
      <c r="C261" s="348">
        <v>43099</v>
      </c>
      <c r="D261" s="349" t="s">
        <v>840</v>
      </c>
      <c r="E261" s="439">
        <v>79</v>
      </c>
      <c r="F261" s="439">
        <v>79</v>
      </c>
      <c r="G261" s="439">
        <v>79</v>
      </c>
      <c r="H261" s="351">
        <v>2.14</v>
      </c>
      <c r="I261" s="411">
        <f t="shared" si="3"/>
        <v>169.06</v>
      </c>
    </row>
    <row r="262" spans="1:10" ht="26.25" customHeight="1">
      <c r="A262" s="387" t="s">
        <v>836</v>
      </c>
      <c r="B262" s="347" t="s">
        <v>841</v>
      </c>
      <c r="C262" s="348">
        <v>43099</v>
      </c>
      <c r="D262" s="349" t="s">
        <v>842</v>
      </c>
      <c r="E262" s="439">
        <v>109</v>
      </c>
      <c r="F262" s="439">
        <v>107</v>
      </c>
      <c r="G262" s="439">
        <v>100</v>
      </c>
      <c r="H262" s="351">
        <v>37.299999999999997</v>
      </c>
      <c r="I262" s="411">
        <f t="shared" si="3"/>
        <v>3729.9999999999995</v>
      </c>
    </row>
    <row r="263" spans="1:10" ht="26.25" customHeight="1">
      <c r="A263" s="378" t="s">
        <v>775</v>
      </c>
      <c r="B263" s="347" t="s">
        <v>843</v>
      </c>
      <c r="C263" s="348">
        <v>45359</v>
      </c>
      <c r="D263" s="349" t="s">
        <v>844</v>
      </c>
      <c r="E263" s="439">
        <v>12</v>
      </c>
      <c r="F263" s="439">
        <v>12</v>
      </c>
      <c r="G263" s="439">
        <v>12</v>
      </c>
      <c r="H263" s="351">
        <v>449.9896</v>
      </c>
      <c r="I263" s="411">
        <f t="shared" si="3"/>
        <v>5399.8752000000004</v>
      </c>
    </row>
    <row r="264" spans="1:10" ht="26.25" customHeight="1">
      <c r="A264" s="373" t="s">
        <v>775</v>
      </c>
      <c r="B264" s="347" t="s">
        <v>845</v>
      </c>
      <c r="C264" s="348">
        <v>45359</v>
      </c>
      <c r="D264" s="349" t="s">
        <v>846</v>
      </c>
      <c r="E264" s="439">
        <v>12</v>
      </c>
      <c r="F264" s="439">
        <v>12</v>
      </c>
      <c r="G264" s="439">
        <v>12</v>
      </c>
      <c r="H264" s="351">
        <v>449.99</v>
      </c>
      <c r="I264" s="411">
        <f t="shared" si="3"/>
        <v>5399.88</v>
      </c>
    </row>
    <row r="265" spans="1:10" ht="26.25" customHeight="1">
      <c r="A265" s="394" t="s">
        <v>569</v>
      </c>
      <c r="B265" s="347" t="s">
        <v>847</v>
      </c>
      <c r="C265" s="348">
        <v>45359</v>
      </c>
      <c r="D265" s="349" t="s">
        <v>848</v>
      </c>
      <c r="E265" s="439">
        <v>5</v>
      </c>
      <c r="F265" s="439">
        <v>5</v>
      </c>
      <c r="G265" s="439">
        <v>5</v>
      </c>
      <c r="H265" s="351">
        <v>5801.1750000000002</v>
      </c>
      <c r="I265" s="411">
        <f t="shared" si="3"/>
        <v>29005.875</v>
      </c>
    </row>
    <row r="266" spans="1:10" s="343" customFormat="1" ht="26.25" customHeight="1">
      <c r="A266" s="394">
        <v>239201</v>
      </c>
      <c r="B266" s="352" t="s">
        <v>843</v>
      </c>
      <c r="C266" s="353">
        <v>45359</v>
      </c>
      <c r="D266" s="357" t="s">
        <v>849</v>
      </c>
      <c r="E266" s="441">
        <v>2</v>
      </c>
      <c r="F266" s="441">
        <v>2</v>
      </c>
      <c r="G266" s="441">
        <v>2</v>
      </c>
      <c r="H266" s="355">
        <v>5849.9916000000003</v>
      </c>
      <c r="I266" s="411">
        <f t="shared" si="3"/>
        <v>11699.983200000001</v>
      </c>
    </row>
    <row r="267" spans="1:10" ht="26.25" customHeight="1">
      <c r="A267" s="394">
        <v>239201</v>
      </c>
      <c r="B267" s="344" t="s">
        <v>850</v>
      </c>
      <c r="C267" s="345" t="s">
        <v>508</v>
      </c>
      <c r="D267" s="346" t="s">
        <v>851</v>
      </c>
      <c r="E267" s="439">
        <v>5</v>
      </c>
      <c r="F267" s="439">
        <v>0</v>
      </c>
      <c r="G267" s="439">
        <v>0</v>
      </c>
      <c r="H267" s="329">
        <v>326.25</v>
      </c>
      <c r="I267" s="411">
        <f t="shared" si="3"/>
        <v>0</v>
      </c>
    </row>
    <row r="268" spans="1:10" ht="26.25" customHeight="1">
      <c r="A268" s="394" t="s">
        <v>569</v>
      </c>
      <c r="B268" s="347" t="s">
        <v>852</v>
      </c>
      <c r="C268" s="348" t="s">
        <v>508</v>
      </c>
      <c r="D268" s="349" t="s">
        <v>853</v>
      </c>
      <c r="E268" s="439">
        <v>1</v>
      </c>
      <c r="F268" s="439">
        <v>0</v>
      </c>
      <c r="G268" s="439">
        <v>0</v>
      </c>
      <c r="H268" s="351">
        <v>3165.35</v>
      </c>
      <c r="I268" s="411">
        <f t="shared" si="3"/>
        <v>0</v>
      </c>
    </row>
    <row r="269" spans="1:10" ht="26.25" customHeight="1">
      <c r="A269" s="378">
        <v>239201</v>
      </c>
      <c r="B269" s="347" t="s">
        <v>576</v>
      </c>
      <c r="C269" s="348">
        <v>43099</v>
      </c>
      <c r="D269" s="349" t="s">
        <v>854</v>
      </c>
      <c r="E269" s="439">
        <v>30</v>
      </c>
      <c r="F269" s="439">
        <v>28</v>
      </c>
      <c r="G269" s="439">
        <v>30</v>
      </c>
      <c r="H269" s="351">
        <v>24.6</v>
      </c>
      <c r="I269" s="411">
        <f t="shared" si="3"/>
        <v>738</v>
      </c>
    </row>
    <row r="270" spans="1:10" ht="26.25" customHeight="1">
      <c r="A270" s="394">
        <v>239201</v>
      </c>
      <c r="B270" s="347" t="s">
        <v>855</v>
      </c>
      <c r="C270" s="348">
        <v>45209</v>
      </c>
      <c r="D270" s="349" t="s">
        <v>856</v>
      </c>
      <c r="E270" s="439">
        <v>209</v>
      </c>
      <c r="F270" s="439">
        <v>206</v>
      </c>
      <c r="G270" s="439">
        <v>206</v>
      </c>
      <c r="H270" s="351">
        <v>27.14</v>
      </c>
      <c r="I270" s="411">
        <f t="shared" si="3"/>
        <v>5590.84</v>
      </c>
    </row>
    <row r="271" spans="1:10" ht="26.25" customHeight="1">
      <c r="A271" s="394">
        <v>239201</v>
      </c>
      <c r="B271" s="347" t="s">
        <v>855</v>
      </c>
      <c r="C271" s="348">
        <v>45209</v>
      </c>
      <c r="D271" s="349" t="s">
        <v>857</v>
      </c>
      <c r="E271" s="439">
        <v>94</v>
      </c>
      <c r="F271" s="439">
        <v>92</v>
      </c>
      <c r="G271" s="439">
        <v>91</v>
      </c>
      <c r="H271" s="351">
        <v>27.14</v>
      </c>
      <c r="I271" s="411">
        <f t="shared" si="3"/>
        <v>2469.7400000000002</v>
      </c>
    </row>
    <row r="272" spans="1:10" ht="26.25" customHeight="1">
      <c r="A272" s="395">
        <v>239201</v>
      </c>
      <c r="B272" s="347" t="s">
        <v>855</v>
      </c>
      <c r="C272" s="348">
        <v>43099</v>
      </c>
      <c r="D272" s="349" t="s">
        <v>858</v>
      </c>
      <c r="E272" s="439">
        <v>82</v>
      </c>
      <c r="F272" s="439">
        <v>82</v>
      </c>
      <c r="G272" s="439">
        <v>82</v>
      </c>
      <c r="H272" s="351">
        <v>24.6</v>
      </c>
      <c r="I272" s="411">
        <f t="shared" si="3"/>
        <v>2017.2</v>
      </c>
    </row>
    <row r="273" spans="1:9" ht="26.25" customHeight="1">
      <c r="A273" s="394">
        <v>239201</v>
      </c>
      <c r="B273" s="347" t="s">
        <v>855</v>
      </c>
      <c r="C273" s="348" t="s">
        <v>792</v>
      </c>
      <c r="D273" s="349" t="s">
        <v>859</v>
      </c>
      <c r="E273" s="439">
        <v>60</v>
      </c>
      <c r="F273" s="439">
        <v>60</v>
      </c>
      <c r="G273" s="439">
        <v>60</v>
      </c>
      <c r="H273" s="351">
        <v>265.5</v>
      </c>
      <c r="I273" s="411">
        <f t="shared" si="3"/>
        <v>15930</v>
      </c>
    </row>
    <row r="274" spans="1:9" ht="26.25" customHeight="1">
      <c r="A274" s="378">
        <v>239201</v>
      </c>
      <c r="B274" s="347" t="s">
        <v>855</v>
      </c>
      <c r="C274" s="348">
        <v>45577</v>
      </c>
      <c r="D274" s="349" t="s">
        <v>860</v>
      </c>
      <c r="E274" s="439">
        <v>60</v>
      </c>
      <c r="F274" s="439">
        <v>60</v>
      </c>
      <c r="G274" s="439">
        <v>60</v>
      </c>
      <c r="H274" s="351">
        <v>225</v>
      </c>
      <c r="I274" s="411">
        <f t="shared" si="3"/>
        <v>13500</v>
      </c>
    </row>
    <row r="275" spans="1:9" ht="26.25" customHeight="1">
      <c r="A275" s="378">
        <v>239201</v>
      </c>
      <c r="B275" s="347" t="s">
        <v>855</v>
      </c>
      <c r="C275" s="348">
        <v>43099</v>
      </c>
      <c r="D275" s="349" t="s">
        <v>861</v>
      </c>
      <c r="E275" s="439">
        <v>115</v>
      </c>
      <c r="F275" s="439">
        <v>115</v>
      </c>
      <c r="G275" s="439">
        <v>115</v>
      </c>
      <c r="H275" s="351">
        <v>1475</v>
      </c>
      <c r="I275" s="411">
        <f t="shared" si="3"/>
        <v>169625</v>
      </c>
    </row>
    <row r="276" spans="1:9" ht="26.25" customHeight="1">
      <c r="A276" s="388">
        <v>239201</v>
      </c>
      <c r="B276" s="347" t="s">
        <v>862</v>
      </c>
      <c r="C276" s="348">
        <v>45637</v>
      </c>
      <c r="D276" s="349" t="s">
        <v>863</v>
      </c>
      <c r="E276" s="439">
        <v>1</v>
      </c>
      <c r="F276" s="439">
        <v>0</v>
      </c>
      <c r="G276" s="439">
        <v>0</v>
      </c>
      <c r="H276" s="351">
        <v>146.13999999999999</v>
      </c>
      <c r="I276" s="411">
        <f t="shared" si="3"/>
        <v>0</v>
      </c>
    </row>
    <row r="277" spans="1:9" ht="26.25" customHeight="1">
      <c r="A277" s="388">
        <v>239201</v>
      </c>
      <c r="B277" s="347" t="s">
        <v>864</v>
      </c>
      <c r="C277" s="348" t="s">
        <v>792</v>
      </c>
      <c r="D277" s="349" t="s">
        <v>865</v>
      </c>
      <c r="E277" s="439">
        <v>520</v>
      </c>
      <c r="F277" s="439">
        <v>520</v>
      </c>
      <c r="G277" s="439">
        <v>520</v>
      </c>
      <c r="H277" s="351">
        <v>31.98</v>
      </c>
      <c r="I277" s="411">
        <f t="shared" si="3"/>
        <v>16629.599999999999</v>
      </c>
    </row>
    <row r="278" spans="1:9" ht="26.25" customHeight="1">
      <c r="A278" s="388">
        <v>239201</v>
      </c>
      <c r="B278" s="347" t="s">
        <v>864</v>
      </c>
      <c r="C278" s="348">
        <v>45203</v>
      </c>
      <c r="D278" s="349" t="s">
        <v>865</v>
      </c>
      <c r="E278" s="439">
        <v>123</v>
      </c>
      <c r="F278" s="439">
        <v>83</v>
      </c>
      <c r="G278" s="439">
        <v>83</v>
      </c>
      <c r="H278" s="351">
        <v>23</v>
      </c>
      <c r="I278" s="411">
        <f t="shared" si="3"/>
        <v>1909</v>
      </c>
    </row>
    <row r="279" spans="1:9" ht="26.25" customHeight="1">
      <c r="A279" s="378" t="s">
        <v>437</v>
      </c>
      <c r="B279" s="347" t="s">
        <v>268</v>
      </c>
      <c r="C279" s="348">
        <v>43646</v>
      </c>
      <c r="D279" s="349" t="s">
        <v>866</v>
      </c>
      <c r="E279" s="439">
        <v>1</v>
      </c>
      <c r="F279" s="439">
        <v>1</v>
      </c>
      <c r="G279" s="439">
        <v>1</v>
      </c>
      <c r="H279" s="351">
        <v>4344.76</v>
      </c>
      <c r="I279" s="411">
        <f t="shared" si="3"/>
        <v>4344.76</v>
      </c>
    </row>
    <row r="280" spans="1:9" ht="26.25" customHeight="1">
      <c r="A280" s="378" t="s">
        <v>569</v>
      </c>
      <c r="B280" s="344" t="s">
        <v>867</v>
      </c>
      <c r="C280" s="345" t="s">
        <v>508</v>
      </c>
      <c r="D280" s="346" t="s">
        <v>868</v>
      </c>
      <c r="E280" s="439">
        <v>0</v>
      </c>
      <c r="F280" s="439">
        <v>0</v>
      </c>
      <c r="G280" s="439">
        <v>0</v>
      </c>
      <c r="H280" s="329">
        <v>9657</v>
      </c>
      <c r="I280" s="411">
        <f t="shared" si="3"/>
        <v>0</v>
      </c>
    </row>
    <row r="281" spans="1:9" ht="26.25" customHeight="1">
      <c r="A281" s="375" t="s">
        <v>551</v>
      </c>
      <c r="B281" s="344" t="s">
        <v>867</v>
      </c>
      <c r="C281" s="345" t="s">
        <v>508</v>
      </c>
      <c r="D281" s="346" t="s">
        <v>869</v>
      </c>
      <c r="E281" s="439">
        <v>1</v>
      </c>
      <c r="F281" s="439">
        <v>0</v>
      </c>
      <c r="G281" s="439">
        <v>0</v>
      </c>
      <c r="H281" s="329">
        <v>10179</v>
      </c>
      <c r="I281" s="411">
        <f t="shared" si="3"/>
        <v>0</v>
      </c>
    </row>
    <row r="282" spans="1:9" ht="26.25" customHeight="1">
      <c r="A282" s="375" t="s">
        <v>551</v>
      </c>
      <c r="B282" s="344" t="s">
        <v>867</v>
      </c>
      <c r="C282" s="345" t="s">
        <v>508</v>
      </c>
      <c r="D282" s="346" t="s">
        <v>870</v>
      </c>
      <c r="E282" s="439">
        <v>1</v>
      </c>
      <c r="F282" s="439">
        <v>0</v>
      </c>
      <c r="G282" s="439">
        <v>0</v>
      </c>
      <c r="H282" s="329">
        <v>14790</v>
      </c>
      <c r="I282" s="411">
        <f t="shared" si="3"/>
        <v>0</v>
      </c>
    </row>
    <row r="283" spans="1:9" ht="26.25" customHeight="1">
      <c r="A283" s="373" t="s">
        <v>551</v>
      </c>
      <c r="B283" s="344" t="s">
        <v>871</v>
      </c>
      <c r="C283" s="345" t="s">
        <v>508</v>
      </c>
      <c r="D283" s="346" t="s">
        <v>872</v>
      </c>
      <c r="E283" s="439">
        <v>0</v>
      </c>
      <c r="F283" s="439">
        <v>0</v>
      </c>
      <c r="G283" s="439">
        <v>0</v>
      </c>
      <c r="H283" s="329">
        <v>237</v>
      </c>
      <c r="I283" s="411">
        <f t="shared" si="3"/>
        <v>0</v>
      </c>
    </row>
    <row r="284" spans="1:9" ht="26.25" customHeight="1">
      <c r="A284" s="373" t="s">
        <v>551</v>
      </c>
      <c r="B284" s="347" t="s">
        <v>873</v>
      </c>
      <c r="C284" s="348">
        <v>45209</v>
      </c>
      <c r="D284" s="349" t="s">
        <v>874</v>
      </c>
      <c r="E284" s="439">
        <v>428</v>
      </c>
      <c r="F284" s="439">
        <v>425</v>
      </c>
      <c r="G284" s="439">
        <v>426</v>
      </c>
      <c r="H284" s="351">
        <v>23.6</v>
      </c>
      <c r="I284" s="411">
        <f t="shared" si="3"/>
        <v>10053.6</v>
      </c>
    </row>
    <row r="285" spans="1:9" ht="26.25" customHeight="1">
      <c r="A285" s="373" t="s">
        <v>775</v>
      </c>
      <c r="B285" s="344" t="s">
        <v>875</v>
      </c>
      <c r="C285" s="345">
        <v>45606</v>
      </c>
      <c r="D285" s="346" t="s">
        <v>876</v>
      </c>
      <c r="E285" s="439">
        <v>9</v>
      </c>
      <c r="F285" s="439">
        <v>9</v>
      </c>
      <c r="G285" s="439">
        <v>9</v>
      </c>
      <c r="H285" s="329">
        <v>198.24</v>
      </c>
      <c r="I285" s="411">
        <f t="shared" si="3"/>
        <v>1784.16</v>
      </c>
    </row>
    <row r="286" spans="1:9" ht="26.25" customHeight="1">
      <c r="A286" s="373" t="s">
        <v>775</v>
      </c>
      <c r="B286" s="344" t="s">
        <v>875</v>
      </c>
      <c r="C286" s="345">
        <v>45606</v>
      </c>
      <c r="D286" s="346" t="s">
        <v>877</v>
      </c>
      <c r="E286" s="439">
        <v>30</v>
      </c>
      <c r="F286" s="439">
        <v>30</v>
      </c>
      <c r="G286" s="439">
        <v>30</v>
      </c>
      <c r="H286" s="329">
        <v>286.74</v>
      </c>
      <c r="I286" s="411">
        <f t="shared" si="3"/>
        <v>8602.2000000000007</v>
      </c>
    </row>
    <row r="287" spans="1:9" ht="26.25" customHeight="1">
      <c r="A287" s="373"/>
      <c r="B287" s="344" t="s">
        <v>875</v>
      </c>
      <c r="C287" s="345">
        <v>45750</v>
      </c>
      <c r="D287" s="346" t="s">
        <v>878</v>
      </c>
      <c r="E287" s="439">
        <v>0</v>
      </c>
      <c r="F287" s="439">
        <v>0</v>
      </c>
      <c r="G287" s="439">
        <v>30</v>
      </c>
      <c r="H287" s="329">
        <v>175</v>
      </c>
      <c r="I287" s="411">
        <f t="shared" si="3"/>
        <v>5250</v>
      </c>
    </row>
    <row r="288" spans="1:9" ht="26.25" customHeight="1">
      <c r="A288" s="379" t="s">
        <v>775</v>
      </c>
      <c r="B288" s="344" t="s">
        <v>875</v>
      </c>
      <c r="C288" s="345">
        <v>45606</v>
      </c>
      <c r="D288" s="346" t="s">
        <v>879</v>
      </c>
      <c r="E288" s="439">
        <v>12</v>
      </c>
      <c r="F288" s="439">
        <v>12</v>
      </c>
      <c r="G288" s="439">
        <v>12</v>
      </c>
      <c r="H288" s="329">
        <v>102.66</v>
      </c>
      <c r="I288" s="411">
        <f t="shared" si="3"/>
        <v>1231.92</v>
      </c>
    </row>
    <row r="289" spans="1:10" ht="26.25" customHeight="1">
      <c r="A289" s="374" t="s">
        <v>548</v>
      </c>
      <c r="B289" s="344" t="s">
        <v>875</v>
      </c>
      <c r="C289" s="345">
        <v>45606</v>
      </c>
      <c r="D289" s="346" t="s">
        <v>880</v>
      </c>
      <c r="E289" s="439">
        <v>30</v>
      </c>
      <c r="F289" s="439">
        <v>30</v>
      </c>
      <c r="G289" s="439">
        <v>30</v>
      </c>
      <c r="H289" s="329">
        <v>414.18</v>
      </c>
      <c r="I289" s="411">
        <f t="shared" ref="I289:I353" si="4">G289*H289</f>
        <v>12425.4</v>
      </c>
    </row>
    <row r="290" spans="1:10" ht="26.25" customHeight="1">
      <c r="A290" s="378">
        <v>239201</v>
      </c>
      <c r="B290" s="344" t="s">
        <v>881</v>
      </c>
      <c r="C290" s="345" t="s">
        <v>508</v>
      </c>
      <c r="D290" s="346" t="s">
        <v>882</v>
      </c>
      <c r="E290" s="439">
        <v>0</v>
      </c>
      <c r="F290" s="439">
        <v>0</v>
      </c>
      <c r="G290" s="439">
        <v>0</v>
      </c>
      <c r="H290" s="329">
        <v>456.66</v>
      </c>
      <c r="I290" s="411">
        <f t="shared" si="4"/>
        <v>0</v>
      </c>
    </row>
    <row r="291" spans="1:10" ht="26.25" customHeight="1">
      <c r="A291" s="378">
        <v>239201</v>
      </c>
      <c r="B291" s="344" t="s">
        <v>881</v>
      </c>
      <c r="C291" s="345" t="s">
        <v>508</v>
      </c>
      <c r="D291" s="346" t="s">
        <v>883</v>
      </c>
      <c r="E291" s="439">
        <v>0</v>
      </c>
      <c r="F291" s="439">
        <v>0</v>
      </c>
      <c r="G291" s="439">
        <v>0</v>
      </c>
      <c r="H291" s="329">
        <v>344.56</v>
      </c>
      <c r="I291" s="411">
        <f t="shared" si="4"/>
        <v>0</v>
      </c>
    </row>
    <row r="292" spans="1:10" ht="26.25" customHeight="1">
      <c r="A292" s="378">
        <v>239201</v>
      </c>
      <c r="B292" s="344" t="s">
        <v>881</v>
      </c>
      <c r="C292" s="345" t="s">
        <v>508</v>
      </c>
      <c r="D292" s="346" t="s">
        <v>884</v>
      </c>
      <c r="E292" s="439">
        <v>0</v>
      </c>
      <c r="F292" s="439">
        <v>0</v>
      </c>
      <c r="G292" s="439">
        <v>0</v>
      </c>
      <c r="H292" s="329">
        <v>289.10000000000002</v>
      </c>
      <c r="I292" s="411">
        <f t="shared" si="4"/>
        <v>0</v>
      </c>
    </row>
    <row r="293" spans="1:10" ht="26.25" customHeight="1">
      <c r="A293" s="378">
        <v>239201</v>
      </c>
      <c r="B293" s="347" t="s">
        <v>592</v>
      </c>
      <c r="C293" s="348" t="s">
        <v>885</v>
      </c>
      <c r="D293" s="349" t="s">
        <v>886</v>
      </c>
      <c r="E293" s="439">
        <v>3</v>
      </c>
      <c r="F293" s="439">
        <v>3</v>
      </c>
      <c r="G293" s="439">
        <v>0</v>
      </c>
      <c r="H293" s="351">
        <v>12391.34</v>
      </c>
      <c r="I293" s="411">
        <f t="shared" si="4"/>
        <v>0</v>
      </c>
    </row>
    <row r="294" spans="1:10" ht="26.25" customHeight="1">
      <c r="A294" s="378">
        <v>239201</v>
      </c>
      <c r="B294" s="347" t="s">
        <v>887</v>
      </c>
      <c r="C294" s="348">
        <v>43099</v>
      </c>
      <c r="D294" s="349" t="s">
        <v>888</v>
      </c>
      <c r="E294" s="439">
        <v>305</v>
      </c>
      <c r="F294" s="439">
        <v>305</v>
      </c>
      <c r="G294" s="442">
        <v>3</v>
      </c>
      <c r="H294" s="351">
        <v>0.55000000000000004</v>
      </c>
      <c r="I294" s="411">
        <f t="shared" si="4"/>
        <v>1.6500000000000001</v>
      </c>
    </row>
    <row r="295" spans="1:10" ht="26.25" customHeight="1">
      <c r="A295" s="378">
        <v>239201</v>
      </c>
      <c r="B295" s="347" t="s">
        <v>889</v>
      </c>
      <c r="C295" s="348">
        <v>43099</v>
      </c>
      <c r="D295" s="349" t="s">
        <v>890</v>
      </c>
      <c r="E295" s="439">
        <v>15549</v>
      </c>
      <c r="F295" s="439">
        <v>15549</v>
      </c>
      <c r="G295" s="439">
        <v>15549</v>
      </c>
      <c r="H295" s="351">
        <v>0.65</v>
      </c>
      <c r="I295" s="411">
        <f t="shared" si="4"/>
        <v>10106.85</v>
      </c>
    </row>
    <row r="296" spans="1:10" ht="26.25" customHeight="1">
      <c r="A296" s="375" t="s">
        <v>551</v>
      </c>
      <c r="B296" s="347" t="s">
        <v>889</v>
      </c>
      <c r="C296" s="348">
        <v>43099</v>
      </c>
      <c r="D296" s="349" t="s">
        <v>891</v>
      </c>
      <c r="E296" s="439">
        <v>5738</v>
      </c>
      <c r="F296" s="439">
        <v>5738</v>
      </c>
      <c r="G296" s="439">
        <v>5738</v>
      </c>
      <c r="H296" s="351">
        <v>3.17</v>
      </c>
      <c r="I296" s="411">
        <f t="shared" si="4"/>
        <v>18189.46</v>
      </c>
    </row>
    <row r="297" spans="1:10" ht="26.25" customHeight="1">
      <c r="A297" s="378">
        <v>239201</v>
      </c>
      <c r="B297" s="344" t="s">
        <v>892</v>
      </c>
      <c r="C297" s="345" t="s">
        <v>508</v>
      </c>
      <c r="D297" s="346" t="s">
        <v>893</v>
      </c>
      <c r="E297" s="439">
        <v>0</v>
      </c>
      <c r="F297" s="439">
        <v>0</v>
      </c>
      <c r="G297" s="439">
        <v>0</v>
      </c>
      <c r="H297" s="329">
        <v>4590.34</v>
      </c>
      <c r="I297" s="411">
        <f t="shared" si="4"/>
        <v>0</v>
      </c>
    </row>
    <row r="298" spans="1:10" ht="26.25" customHeight="1">
      <c r="A298" s="378" t="s">
        <v>569</v>
      </c>
      <c r="B298" s="352" t="s">
        <v>892</v>
      </c>
      <c r="C298" s="353" t="s">
        <v>894</v>
      </c>
      <c r="D298" s="346" t="s">
        <v>895</v>
      </c>
      <c r="E298" s="439">
        <v>6</v>
      </c>
      <c r="F298" s="439">
        <v>6</v>
      </c>
      <c r="G298" s="439">
        <v>6</v>
      </c>
      <c r="H298" s="351">
        <v>4643.58</v>
      </c>
      <c r="I298" s="411">
        <f t="shared" si="4"/>
        <v>27861.48</v>
      </c>
      <c r="J298" s="278"/>
    </row>
    <row r="299" spans="1:10" s="343" customFormat="1" ht="26.25" customHeight="1">
      <c r="A299" s="388" t="s">
        <v>569</v>
      </c>
      <c r="B299" s="347" t="s">
        <v>896</v>
      </c>
      <c r="C299" s="348">
        <v>45446</v>
      </c>
      <c r="D299" s="349" t="s">
        <v>897</v>
      </c>
      <c r="E299" s="439">
        <v>7368</v>
      </c>
      <c r="F299" s="439">
        <v>6798</v>
      </c>
      <c r="G299" s="439">
        <v>6246</v>
      </c>
      <c r="H299" s="351">
        <v>5.25</v>
      </c>
      <c r="I299" s="411">
        <f t="shared" si="4"/>
        <v>32791.5</v>
      </c>
    </row>
    <row r="300" spans="1:10" ht="52.5" customHeight="1">
      <c r="A300" s="378">
        <v>239201</v>
      </c>
      <c r="B300" s="352" t="s">
        <v>898</v>
      </c>
      <c r="C300" s="353">
        <v>45545</v>
      </c>
      <c r="D300" s="346" t="s">
        <v>899</v>
      </c>
      <c r="E300" s="439">
        <v>13200</v>
      </c>
      <c r="F300" s="439">
        <v>13200</v>
      </c>
      <c r="G300" s="439">
        <v>13200</v>
      </c>
      <c r="H300" s="351">
        <v>4.3099999999999996</v>
      </c>
      <c r="I300" s="411">
        <f t="shared" si="4"/>
        <v>56891.999999999993</v>
      </c>
    </row>
    <row r="301" spans="1:10" ht="52.5" customHeight="1">
      <c r="A301" s="378">
        <v>239201</v>
      </c>
      <c r="B301" s="347" t="s">
        <v>898</v>
      </c>
      <c r="C301" s="348">
        <v>45209</v>
      </c>
      <c r="D301" s="349" t="s">
        <v>900</v>
      </c>
      <c r="E301" s="439">
        <v>897</v>
      </c>
      <c r="F301" s="439">
        <v>813</v>
      </c>
      <c r="G301" s="439">
        <v>801</v>
      </c>
      <c r="H301" s="351">
        <v>5.43</v>
      </c>
      <c r="I301" s="411">
        <f t="shared" si="4"/>
        <v>4349.4299999999994</v>
      </c>
    </row>
    <row r="302" spans="1:10" ht="52.5" customHeight="1">
      <c r="A302" s="378">
        <v>239201</v>
      </c>
      <c r="B302" s="347" t="s">
        <v>901</v>
      </c>
      <c r="C302" s="348">
        <v>45280</v>
      </c>
      <c r="D302" s="349" t="s">
        <v>902</v>
      </c>
      <c r="E302" s="439">
        <v>5892</v>
      </c>
      <c r="F302" s="439">
        <v>6072</v>
      </c>
      <c r="G302" s="439">
        <v>6068</v>
      </c>
      <c r="H302" s="351">
        <v>2.74</v>
      </c>
      <c r="I302" s="411">
        <f t="shared" si="4"/>
        <v>16626.32</v>
      </c>
    </row>
    <row r="303" spans="1:10" ht="52.5" customHeight="1">
      <c r="A303" s="378" t="s">
        <v>569</v>
      </c>
      <c r="B303" s="347" t="s">
        <v>901</v>
      </c>
      <c r="C303" s="348">
        <v>45469</v>
      </c>
      <c r="D303" s="349" t="s">
        <v>903</v>
      </c>
      <c r="E303" s="439">
        <v>150</v>
      </c>
      <c r="F303" s="439">
        <v>150</v>
      </c>
      <c r="G303" s="439">
        <v>150</v>
      </c>
      <c r="H303" s="351">
        <v>90</v>
      </c>
      <c r="I303" s="411">
        <f t="shared" si="4"/>
        <v>13500</v>
      </c>
    </row>
    <row r="304" spans="1:10" ht="52.5" customHeight="1">
      <c r="A304" s="380" t="s">
        <v>569</v>
      </c>
      <c r="B304" s="347" t="s">
        <v>901</v>
      </c>
      <c r="C304" s="348">
        <v>45030</v>
      </c>
      <c r="D304" s="349" t="s">
        <v>904</v>
      </c>
      <c r="E304" s="439">
        <v>0</v>
      </c>
      <c r="F304" s="439">
        <v>0</v>
      </c>
      <c r="G304" s="439">
        <v>0</v>
      </c>
      <c r="H304" s="351">
        <v>87</v>
      </c>
      <c r="I304" s="411">
        <f t="shared" si="4"/>
        <v>0</v>
      </c>
    </row>
    <row r="305" spans="1:11" ht="52.5" customHeight="1">
      <c r="A305" s="380" t="s">
        <v>569</v>
      </c>
      <c r="B305" s="347" t="s">
        <v>905</v>
      </c>
      <c r="C305" s="348">
        <v>45198</v>
      </c>
      <c r="D305" s="349" t="s">
        <v>906</v>
      </c>
      <c r="E305" s="439">
        <v>2000</v>
      </c>
      <c r="F305" s="439">
        <v>2000</v>
      </c>
      <c r="G305" s="439">
        <v>2000</v>
      </c>
      <c r="H305" s="351">
        <v>60</v>
      </c>
      <c r="I305" s="411">
        <f t="shared" si="4"/>
        <v>120000</v>
      </c>
    </row>
    <row r="306" spans="1:11" ht="52.5" customHeight="1">
      <c r="A306" s="394">
        <v>239201</v>
      </c>
      <c r="B306" s="347" t="s">
        <v>901</v>
      </c>
      <c r="C306" s="348">
        <v>45469</v>
      </c>
      <c r="D306" s="349" t="s">
        <v>907</v>
      </c>
      <c r="E306" s="439">
        <v>2000</v>
      </c>
      <c r="F306" s="439">
        <v>2000</v>
      </c>
      <c r="G306" s="439">
        <v>1500</v>
      </c>
      <c r="H306" s="351">
        <v>55</v>
      </c>
      <c r="I306" s="411">
        <f t="shared" si="4"/>
        <v>82500</v>
      </c>
    </row>
    <row r="307" spans="1:11" ht="52.5" customHeight="1">
      <c r="A307" s="378" t="s">
        <v>569</v>
      </c>
      <c r="B307" s="347" t="s">
        <v>908</v>
      </c>
      <c r="C307" s="348">
        <v>45545</v>
      </c>
      <c r="D307" s="349" t="s">
        <v>909</v>
      </c>
      <c r="E307" s="439">
        <v>0</v>
      </c>
      <c r="F307" s="439">
        <v>0</v>
      </c>
      <c r="G307" s="439">
        <v>0</v>
      </c>
      <c r="H307" s="351">
        <v>18.63</v>
      </c>
      <c r="I307" s="411">
        <f t="shared" si="4"/>
        <v>0</v>
      </c>
    </row>
    <row r="308" spans="1:11" ht="52.5" customHeight="1">
      <c r="A308" s="394">
        <v>239201</v>
      </c>
      <c r="B308" s="347" t="s">
        <v>908</v>
      </c>
      <c r="C308" s="348" t="s">
        <v>792</v>
      </c>
      <c r="D308" s="349" t="s">
        <v>910</v>
      </c>
      <c r="E308" s="439">
        <v>1500</v>
      </c>
      <c r="F308" s="439">
        <v>1500</v>
      </c>
      <c r="G308" s="439">
        <v>1500</v>
      </c>
      <c r="H308" s="351">
        <v>19.690000000000001</v>
      </c>
      <c r="I308" s="411">
        <f t="shared" si="4"/>
        <v>29535.000000000004</v>
      </c>
    </row>
    <row r="309" spans="1:11" ht="52.5" customHeight="1">
      <c r="A309" s="381" t="s">
        <v>569</v>
      </c>
      <c r="B309" s="347" t="s">
        <v>911</v>
      </c>
      <c r="C309" s="348">
        <v>45574</v>
      </c>
      <c r="D309" s="349" t="s">
        <v>910</v>
      </c>
      <c r="E309" s="439">
        <v>1961</v>
      </c>
      <c r="F309" s="439">
        <v>1907</v>
      </c>
      <c r="G309" s="439">
        <v>1886</v>
      </c>
      <c r="H309" s="351">
        <v>18.63</v>
      </c>
      <c r="I309" s="411">
        <f t="shared" si="4"/>
        <v>35136.18</v>
      </c>
    </row>
    <row r="310" spans="1:11" ht="52.5" customHeight="1">
      <c r="A310" s="397">
        <v>239201</v>
      </c>
      <c r="B310" s="347" t="s">
        <v>912</v>
      </c>
      <c r="C310" s="348">
        <v>45280</v>
      </c>
      <c r="D310" s="349" t="s">
        <v>913</v>
      </c>
      <c r="E310" s="439">
        <v>1050</v>
      </c>
      <c r="F310" s="439">
        <v>958</v>
      </c>
      <c r="G310" s="439">
        <v>958</v>
      </c>
      <c r="H310" s="356">
        <v>18.63</v>
      </c>
      <c r="I310" s="411">
        <f t="shared" si="4"/>
        <v>17847.539999999997</v>
      </c>
    </row>
    <row r="311" spans="1:11" ht="52.5" customHeight="1">
      <c r="A311" s="374" t="s">
        <v>548</v>
      </c>
      <c r="B311" s="347" t="s">
        <v>912</v>
      </c>
      <c r="C311" s="348" t="s">
        <v>914</v>
      </c>
      <c r="D311" s="349" t="s">
        <v>915</v>
      </c>
      <c r="E311" s="439">
        <v>1588</v>
      </c>
      <c r="F311" s="439">
        <v>1797</v>
      </c>
      <c r="G311" s="439">
        <v>1794</v>
      </c>
      <c r="H311" s="351">
        <v>19.690000000000001</v>
      </c>
      <c r="I311" s="411">
        <f t="shared" si="4"/>
        <v>35323.86</v>
      </c>
    </row>
    <row r="312" spans="1:11" ht="52.5" customHeight="1">
      <c r="A312" s="374" t="s">
        <v>548</v>
      </c>
      <c r="B312" s="347" t="s">
        <v>912</v>
      </c>
      <c r="C312" s="348">
        <v>45203</v>
      </c>
      <c r="D312" s="349" t="s">
        <v>916</v>
      </c>
      <c r="E312" s="439">
        <v>1924</v>
      </c>
      <c r="F312" s="439">
        <v>1848</v>
      </c>
      <c r="G312" s="439">
        <v>1848</v>
      </c>
      <c r="H312" s="351">
        <v>36</v>
      </c>
      <c r="I312" s="411">
        <f t="shared" si="4"/>
        <v>66528</v>
      </c>
    </row>
    <row r="313" spans="1:11" ht="52.5" customHeight="1">
      <c r="A313" s="374" t="s">
        <v>548</v>
      </c>
      <c r="B313" s="347" t="s">
        <v>917</v>
      </c>
      <c r="C313" s="348" t="s">
        <v>792</v>
      </c>
      <c r="D313" s="349" t="s">
        <v>918</v>
      </c>
      <c r="E313" s="439">
        <v>52</v>
      </c>
      <c r="F313" s="439">
        <v>66</v>
      </c>
      <c r="G313" s="439">
        <v>67</v>
      </c>
      <c r="H313" s="351">
        <v>246.62</v>
      </c>
      <c r="I313" s="411">
        <f t="shared" si="4"/>
        <v>16523.54</v>
      </c>
    </row>
    <row r="314" spans="1:11" ht="52.5" customHeight="1">
      <c r="A314" s="374" t="s">
        <v>548</v>
      </c>
      <c r="B314" s="347" t="s">
        <v>919</v>
      </c>
      <c r="C314" s="348">
        <v>43099</v>
      </c>
      <c r="D314" s="349" t="s">
        <v>920</v>
      </c>
      <c r="E314" s="439">
        <v>0</v>
      </c>
      <c r="F314" s="439">
        <v>0</v>
      </c>
      <c r="G314" s="439">
        <v>0</v>
      </c>
      <c r="H314" s="351">
        <v>23</v>
      </c>
      <c r="I314" s="411">
        <f t="shared" si="4"/>
        <v>0</v>
      </c>
    </row>
    <row r="315" spans="1:11" ht="52.5" customHeight="1">
      <c r="A315" s="370" t="s">
        <v>422</v>
      </c>
      <c r="B315" s="344" t="s">
        <v>921</v>
      </c>
      <c r="C315" s="345" t="s">
        <v>517</v>
      </c>
      <c r="D315" s="346" t="s">
        <v>922</v>
      </c>
      <c r="E315" s="439">
        <v>3</v>
      </c>
      <c r="F315" s="439">
        <v>3</v>
      </c>
      <c r="G315" s="439">
        <v>3</v>
      </c>
      <c r="H315" s="329">
        <v>76.5</v>
      </c>
      <c r="I315" s="411">
        <f t="shared" si="4"/>
        <v>229.5</v>
      </c>
    </row>
    <row r="316" spans="1:11" s="343" customFormat="1" ht="26.25" customHeight="1">
      <c r="A316" s="394">
        <v>239201</v>
      </c>
      <c r="B316" s="344" t="s">
        <v>923</v>
      </c>
      <c r="C316" s="345" t="s">
        <v>517</v>
      </c>
      <c r="D316" s="346" t="s">
        <v>924</v>
      </c>
      <c r="E316" s="439">
        <v>3</v>
      </c>
      <c r="F316" s="439">
        <v>3</v>
      </c>
      <c r="G316" s="439">
        <v>3</v>
      </c>
      <c r="H316" s="329">
        <v>88.5</v>
      </c>
      <c r="I316" s="411">
        <f t="shared" si="4"/>
        <v>265.5</v>
      </c>
    </row>
    <row r="317" spans="1:11" ht="26.25" customHeight="1">
      <c r="A317" s="394">
        <v>239201</v>
      </c>
      <c r="B317" s="344" t="s">
        <v>921</v>
      </c>
      <c r="C317" s="345" t="s">
        <v>517</v>
      </c>
      <c r="D317" s="346" t="s">
        <v>925</v>
      </c>
      <c r="E317" s="439">
        <v>3</v>
      </c>
      <c r="F317" s="439">
        <v>3</v>
      </c>
      <c r="G317" s="439">
        <v>3</v>
      </c>
      <c r="H317" s="329">
        <v>147.5</v>
      </c>
      <c r="I317" s="411">
        <f t="shared" si="4"/>
        <v>442.5</v>
      </c>
    </row>
    <row r="318" spans="1:11" ht="26.25" customHeight="1">
      <c r="A318" s="378">
        <v>239201</v>
      </c>
      <c r="B318" s="344" t="s">
        <v>921</v>
      </c>
      <c r="C318" s="345" t="s">
        <v>517</v>
      </c>
      <c r="D318" s="346" t="s">
        <v>926</v>
      </c>
      <c r="E318" s="439">
        <v>3</v>
      </c>
      <c r="F318" s="439">
        <v>3</v>
      </c>
      <c r="G318" s="439">
        <v>3</v>
      </c>
      <c r="H318" s="329">
        <v>2129.9</v>
      </c>
      <c r="I318" s="411">
        <f t="shared" si="4"/>
        <v>6389.7000000000007</v>
      </c>
    </row>
    <row r="319" spans="1:11" ht="26.25" customHeight="1">
      <c r="A319" s="378">
        <v>239201</v>
      </c>
      <c r="B319" s="344" t="s">
        <v>921</v>
      </c>
      <c r="C319" s="345" t="s">
        <v>517</v>
      </c>
      <c r="D319" s="346" t="s">
        <v>927</v>
      </c>
      <c r="E319" s="439">
        <v>3</v>
      </c>
      <c r="F319" s="439">
        <v>3</v>
      </c>
      <c r="G319" s="439">
        <v>3</v>
      </c>
      <c r="H319" s="329">
        <v>2861.5</v>
      </c>
      <c r="I319" s="411">
        <f t="shared" si="4"/>
        <v>8584.5</v>
      </c>
    </row>
    <row r="320" spans="1:11" ht="26.25" customHeight="1">
      <c r="A320" s="378">
        <v>239201</v>
      </c>
      <c r="B320" s="347" t="s">
        <v>928</v>
      </c>
      <c r="C320" s="348">
        <v>45452</v>
      </c>
      <c r="D320" s="349" t="s">
        <v>929</v>
      </c>
      <c r="E320" s="439">
        <v>2</v>
      </c>
      <c r="F320" s="439">
        <v>2</v>
      </c>
      <c r="G320" s="439">
        <v>2</v>
      </c>
      <c r="H320" s="351">
        <v>512.84</v>
      </c>
      <c r="I320" s="411">
        <f t="shared" si="4"/>
        <v>1025.68</v>
      </c>
      <c r="J320" s="3"/>
      <c r="K320" s="3"/>
    </row>
    <row r="321" spans="1:11" ht="26.25" customHeight="1">
      <c r="A321" s="378">
        <v>239201</v>
      </c>
      <c r="B321" s="347" t="s">
        <v>930</v>
      </c>
      <c r="C321" s="348">
        <v>45452</v>
      </c>
      <c r="D321" s="349" t="s">
        <v>931</v>
      </c>
      <c r="E321" s="439">
        <v>3</v>
      </c>
      <c r="F321" s="439">
        <v>3</v>
      </c>
      <c r="G321" s="439">
        <v>3</v>
      </c>
      <c r="H321" s="351">
        <v>672.71</v>
      </c>
      <c r="I321" s="411">
        <f t="shared" si="4"/>
        <v>2018.13</v>
      </c>
      <c r="J321" s="3"/>
      <c r="K321" s="3"/>
    </row>
    <row r="322" spans="1:11" ht="26.25" customHeight="1">
      <c r="A322" s="378">
        <v>239201</v>
      </c>
      <c r="B322" s="344" t="s">
        <v>921</v>
      </c>
      <c r="C322" s="345" t="s">
        <v>517</v>
      </c>
      <c r="D322" s="346" t="s">
        <v>932</v>
      </c>
      <c r="E322" s="439">
        <v>2</v>
      </c>
      <c r="F322" s="439">
        <v>2</v>
      </c>
      <c r="G322" s="439">
        <v>2</v>
      </c>
      <c r="H322" s="329">
        <v>767</v>
      </c>
      <c r="I322" s="411">
        <f t="shared" si="4"/>
        <v>1534</v>
      </c>
      <c r="J322" s="3"/>
      <c r="K322" s="3"/>
    </row>
    <row r="323" spans="1:11" ht="26.25" customHeight="1">
      <c r="A323" s="378">
        <v>239201</v>
      </c>
      <c r="B323" s="344" t="s">
        <v>921</v>
      </c>
      <c r="C323" s="345" t="s">
        <v>517</v>
      </c>
      <c r="D323" s="346" t="s">
        <v>933</v>
      </c>
      <c r="E323" s="439">
        <v>2</v>
      </c>
      <c r="F323" s="439">
        <v>2</v>
      </c>
      <c r="G323" s="439">
        <v>2</v>
      </c>
      <c r="H323" s="329">
        <v>713.9</v>
      </c>
      <c r="I323" s="411">
        <f t="shared" si="4"/>
        <v>1427.8</v>
      </c>
      <c r="J323" s="3"/>
      <c r="K323" s="3"/>
    </row>
    <row r="324" spans="1:11" ht="26.25" customHeight="1">
      <c r="A324" s="378" t="s">
        <v>422</v>
      </c>
      <c r="B324" s="347" t="s">
        <v>934</v>
      </c>
      <c r="C324" s="348">
        <v>45452</v>
      </c>
      <c r="D324" s="349" t="s">
        <v>935</v>
      </c>
      <c r="E324" s="439">
        <v>3</v>
      </c>
      <c r="F324" s="439">
        <v>3</v>
      </c>
      <c r="G324" s="439">
        <v>2</v>
      </c>
      <c r="H324" s="351">
        <v>9077.74</v>
      </c>
      <c r="I324" s="411">
        <f t="shared" si="4"/>
        <v>18155.48</v>
      </c>
    </row>
    <row r="325" spans="1:11" ht="26.25" customHeight="1">
      <c r="A325" s="378" t="s">
        <v>422</v>
      </c>
      <c r="B325" s="347" t="s">
        <v>934</v>
      </c>
      <c r="C325" s="348">
        <v>45452</v>
      </c>
      <c r="D325" s="349" t="s">
        <v>936</v>
      </c>
      <c r="E325" s="439">
        <v>2</v>
      </c>
      <c r="F325" s="439">
        <v>2</v>
      </c>
      <c r="G325" s="439">
        <v>1</v>
      </c>
      <c r="H325" s="351">
        <v>6136</v>
      </c>
      <c r="I325" s="411">
        <f t="shared" si="4"/>
        <v>6136</v>
      </c>
    </row>
    <row r="326" spans="1:11" ht="26.25" customHeight="1">
      <c r="A326" s="378" t="s">
        <v>775</v>
      </c>
      <c r="B326" s="352" t="s">
        <v>937</v>
      </c>
      <c r="C326" s="353">
        <v>44907</v>
      </c>
      <c r="D326" s="357" t="s">
        <v>938</v>
      </c>
      <c r="E326" s="439">
        <v>0</v>
      </c>
      <c r="F326" s="439">
        <v>344</v>
      </c>
      <c r="G326" s="439">
        <v>344</v>
      </c>
      <c r="H326" s="351">
        <v>527.17999999999995</v>
      </c>
      <c r="I326" s="411">
        <f t="shared" si="4"/>
        <v>181349.91999999998</v>
      </c>
    </row>
    <row r="327" spans="1:11" ht="26.25" customHeight="1">
      <c r="A327" s="378" t="s">
        <v>775</v>
      </c>
      <c r="B327" s="347" t="s">
        <v>939</v>
      </c>
      <c r="C327" s="348">
        <v>45469</v>
      </c>
      <c r="D327" s="349" t="s">
        <v>940</v>
      </c>
      <c r="E327" s="439">
        <v>0</v>
      </c>
      <c r="F327" s="439">
        <v>0</v>
      </c>
      <c r="G327" s="439">
        <v>0</v>
      </c>
      <c r="H327" s="351">
        <v>129.80000000000001</v>
      </c>
      <c r="I327" s="411">
        <f t="shared" si="4"/>
        <v>0</v>
      </c>
    </row>
    <row r="328" spans="1:11" ht="26.25" customHeight="1">
      <c r="A328" s="378">
        <v>239201</v>
      </c>
      <c r="B328" s="347" t="s">
        <v>939</v>
      </c>
      <c r="C328" s="348">
        <v>45198</v>
      </c>
      <c r="D328" s="349" t="s">
        <v>941</v>
      </c>
      <c r="E328" s="439">
        <v>0</v>
      </c>
      <c r="F328" s="439">
        <v>0</v>
      </c>
      <c r="G328" s="439">
        <v>0</v>
      </c>
      <c r="H328" s="351">
        <v>12.98</v>
      </c>
      <c r="I328" s="411">
        <f t="shared" si="4"/>
        <v>0</v>
      </c>
    </row>
    <row r="329" spans="1:11" ht="26.25" customHeight="1">
      <c r="A329" s="378">
        <v>239201</v>
      </c>
      <c r="B329" s="352" t="s">
        <v>939</v>
      </c>
      <c r="C329" s="353">
        <v>44673</v>
      </c>
      <c r="D329" s="357" t="s">
        <v>942</v>
      </c>
      <c r="E329" s="439">
        <v>57</v>
      </c>
      <c r="F329" s="439">
        <v>57</v>
      </c>
      <c r="G329" s="439"/>
      <c r="H329" s="351">
        <v>24</v>
      </c>
      <c r="I329" s="411">
        <f t="shared" si="4"/>
        <v>0</v>
      </c>
    </row>
    <row r="330" spans="1:11" ht="26.25" customHeight="1">
      <c r="A330" s="378"/>
      <c r="B330" s="347" t="s">
        <v>939</v>
      </c>
      <c r="C330" s="348">
        <v>44673</v>
      </c>
      <c r="D330" s="349" t="s">
        <v>943</v>
      </c>
      <c r="E330" s="439">
        <v>56</v>
      </c>
      <c r="F330" s="439">
        <v>56</v>
      </c>
      <c r="G330" s="439"/>
      <c r="H330" s="351">
        <v>24</v>
      </c>
      <c r="I330" s="411">
        <f t="shared" si="4"/>
        <v>0</v>
      </c>
    </row>
    <row r="331" spans="1:11" ht="26.25" customHeight="1">
      <c r="A331" s="378" t="s">
        <v>426</v>
      </c>
      <c r="B331" s="347" t="s">
        <v>939</v>
      </c>
      <c r="C331" s="348">
        <v>44673</v>
      </c>
      <c r="D331" s="349" t="s">
        <v>944</v>
      </c>
      <c r="E331" s="439">
        <v>82</v>
      </c>
      <c r="F331" s="439">
        <v>82</v>
      </c>
      <c r="G331" s="439"/>
      <c r="H331" s="351">
        <v>24</v>
      </c>
      <c r="I331" s="411">
        <f t="shared" si="4"/>
        <v>0</v>
      </c>
    </row>
    <row r="332" spans="1:11" ht="26.25" customHeight="1">
      <c r="A332" s="378" t="s">
        <v>426</v>
      </c>
      <c r="B332" s="347" t="s">
        <v>945</v>
      </c>
      <c r="C332" s="348">
        <v>45280</v>
      </c>
      <c r="D332" s="349" t="s">
        <v>946</v>
      </c>
      <c r="E332" s="439">
        <v>672</v>
      </c>
      <c r="F332" s="439">
        <v>672</v>
      </c>
      <c r="G332" s="439">
        <v>552</v>
      </c>
      <c r="H332" s="351">
        <v>12.85</v>
      </c>
      <c r="I332" s="411">
        <f t="shared" si="4"/>
        <v>7093.2</v>
      </c>
    </row>
    <row r="333" spans="1:11" ht="26.25" customHeight="1">
      <c r="A333" s="378">
        <v>239201</v>
      </c>
      <c r="B333" s="347" t="s">
        <v>939</v>
      </c>
      <c r="C333" s="348">
        <v>45280</v>
      </c>
      <c r="D333" s="349" t="s">
        <v>947</v>
      </c>
      <c r="E333" s="439">
        <v>252</v>
      </c>
      <c r="F333" s="439">
        <v>252</v>
      </c>
      <c r="G333" s="439">
        <v>132</v>
      </c>
      <c r="H333" s="351">
        <v>12.85</v>
      </c>
      <c r="I333" s="411">
        <f t="shared" si="4"/>
        <v>1696.2</v>
      </c>
    </row>
    <row r="334" spans="1:11" ht="26.25" customHeight="1">
      <c r="A334" s="375" t="s">
        <v>836</v>
      </c>
      <c r="B334" s="347" t="s">
        <v>939</v>
      </c>
      <c r="C334" s="348">
        <v>45280</v>
      </c>
      <c r="D334" s="349" t="s">
        <v>948</v>
      </c>
      <c r="E334" s="439">
        <v>252</v>
      </c>
      <c r="F334" s="439">
        <v>252</v>
      </c>
      <c r="G334" s="439">
        <v>132</v>
      </c>
      <c r="H334" s="351">
        <v>12.85</v>
      </c>
      <c r="I334" s="411">
        <f t="shared" si="4"/>
        <v>1696.2</v>
      </c>
    </row>
    <row r="335" spans="1:11" ht="26.25" customHeight="1">
      <c r="A335" s="375" t="s">
        <v>836</v>
      </c>
      <c r="B335" s="347" t="s">
        <v>949</v>
      </c>
      <c r="C335" s="348" t="s">
        <v>418</v>
      </c>
      <c r="D335" s="349" t="s">
        <v>950</v>
      </c>
      <c r="E335" s="439">
        <v>2</v>
      </c>
      <c r="F335" s="439">
        <v>0</v>
      </c>
      <c r="G335" s="439">
        <v>0</v>
      </c>
      <c r="H335" s="351"/>
      <c r="I335" s="411">
        <f t="shared" si="4"/>
        <v>0</v>
      </c>
    </row>
    <row r="336" spans="1:11" ht="26.25" customHeight="1">
      <c r="A336" s="375" t="s">
        <v>836</v>
      </c>
      <c r="B336" s="347" t="s">
        <v>296</v>
      </c>
      <c r="C336" s="348">
        <v>45541</v>
      </c>
      <c r="D336" s="349" t="s">
        <v>951</v>
      </c>
      <c r="E336" s="439">
        <v>2</v>
      </c>
      <c r="F336" s="439">
        <v>2</v>
      </c>
      <c r="G336" s="439">
        <v>2</v>
      </c>
      <c r="H336" s="351">
        <v>395.3</v>
      </c>
      <c r="I336" s="411">
        <f t="shared" si="4"/>
        <v>790.6</v>
      </c>
    </row>
    <row r="337" spans="1:9" ht="26.25" customHeight="1">
      <c r="A337" s="378" t="s">
        <v>422</v>
      </c>
      <c r="B337" s="347" t="s">
        <v>952</v>
      </c>
      <c r="C337" s="348">
        <v>45452</v>
      </c>
      <c r="D337" s="349" t="s">
        <v>953</v>
      </c>
      <c r="E337" s="439">
        <v>3</v>
      </c>
      <c r="F337" s="439">
        <v>3</v>
      </c>
      <c r="G337" s="439">
        <v>0</v>
      </c>
      <c r="H337" s="351">
        <v>320.95999999999998</v>
      </c>
      <c r="I337" s="411">
        <f t="shared" si="4"/>
        <v>0</v>
      </c>
    </row>
    <row r="338" spans="1:9" ht="26.25" customHeight="1">
      <c r="A338" s="373" t="s">
        <v>551</v>
      </c>
      <c r="B338" s="344" t="s">
        <v>954</v>
      </c>
      <c r="C338" s="345" t="s">
        <v>508</v>
      </c>
      <c r="D338" s="346" t="s">
        <v>955</v>
      </c>
      <c r="E338" s="439">
        <v>0</v>
      </c>
      <c r="F338" s="439">
        <v>0</v>
      </c>
      <c r="G338" s="439">
        <v>0</v>
      </c>
      <c r="H338" s="329">
        <v>59</v>
      </c>
      <c r="I338" s="411">
        <f t="shared" si="4"/>
        <v>0</v>
      </c>
    </row>
    <row r="339" spans="1:9" ht="26.25" customHeight="1">
      <c r="A339" s="372" t="s">
        <v>567</v>
      </c>
      <c r="B339" s="344" t="s">
        <v>954</v>
      </c>
      <c r="C339" s="345" t="s">
        <v>508</v>
      </c>
      <c r="D339" s="346" t="s">
        <v>956</v>
      </c>
      <c r="E339" s="439">
        <v>0</v>
      </c>
      <c r="F339" s="439">
        <v>0</v>
      </c>
      <c r="G339" s="439">
        <v>0</v>
      </c>
      <c r="H339" s="329">
        <v>47.2</v>
      </c>
      <c r="I339" s="411">
        <f t="shared" si="4"/>
        <v>0</v>
      </c>
    </row>
    <row r="340" spans="1:9" ht="26.25" customHeight="1">
      <c r="A340" s="372" t="s">
        <v>567</v>
      </c>
      <c r="B340" s="347" t="s">
        <v>957</v>
      </c>
      <c r="C340" s="348">
        <v>44679</v>
      </c>
      <c r="D340" s="349" t="s">
        <v>958</v>
      </c>
      <c r="E340" s="439">
        <v>33</v>
      </c>
      <c r="F340" s="439">
        <v>33</v>
      </c>
      <c r="G340" s="439">
        <v>33</v>
      </c>
      <c r="H340" s="351">
        <v>182.7</v>
      </c>
      <c r="I340" s="411">
        <f t="shared" si="4"/>
        <v>6029.0999999999995</v>
      </c>
    </row>
    <row r="341" spans="1:9" ht="26.25" customHeight="1">
      <c r="A341" s="375" t="s">
        <v>569</v>
      </c>
      <c r="B341" s="347" t="s">
        <v>959</v>
      </c>
      <c r="C341" s="348">
        <v>45259</v>
      </c>
      <c r="D341" s="349" t="s">
        <v>960</v>
      </c>
      <c r="E341" s="439">
        <v>17</v>
      </c>
      <c r="F341" s="439">
        <v>5</v>
      </c>
      <c r="G341" s="439"/>
      <c r="H341" s="351">
        <v>424.8</v>
      </c>
      <c r="I341" s="411">
        <f t="shared" si="4"/>
        <v>0</v>
      </c>
    </row>
    <row r="342" spans="1:9" ht="26.25" customHeight="1">
      <c r="A342" s="378">
        <v>239201</v>
      </c>
      <c r="B342" s="344" t="s">
        <v>441</v>
      </c>
      <c r="C342" s="345">
        <v>45483</v>
      </c>
      <c r="D342" s="346" t="s">
        <v>961</v>
      </c>
      <c r="E342" s="439">
        <v>12</v>
      </c>
      <c r="F342" s="439">
        <v>12</v>
      </c>
      <c r="G342" s="439">
        <v>12</v>
      </c>
      <c r="H342" s="329">
        <v>59</v>
      </c>
      <c r="I342" s="411">
        <f t="shared" si="4"/>
        <v>708</v>
      </c>
    </row>
    <row r="343" spans="1:9" ht="26.25" customHeight="1">
      <c r="A343" s="378">
        <v>239201</v>
      </c>
      <c r="B343" s="344" t="s">
        <v>441</v>
      </c>
      <c r="C343" s="345" t="s">
        <v>517</v>
      </c>
      <c r="D343" s="346" t="s">
        <v>962</v>
      </c>
      <c r="E343" s="439">
        <v>12</v>
      </c>
      <c r="F343" s="439">
        <v>12</v>
      </c>
      <c r="G343" s="439">
        <v>12</v>
      </c>
      <c r="H343" s="329">
        <v>495.6</v>
      </c>
      <c r="I343" s="411">
        <f t="shared" si="4"/>
        <v>5947.2000000000007</v>
      </c>
    </row>
    <row r="344" spans="1:9" ht="26.25" customHeight="1">
      <c r="A344" s="378" t="s">
        <v>569</v>
      </c>
      <c r="B344" s="347" t="s">
        <v>963</v>
      </c>
      <c r="C344" s="348">
        <v>45452</v>
      </c>
      <c r="D344" s="349" t="s">
        <v>964</v>
      </c>
      <c r="E344" s="439">
        <v>1</v>
      </c>
      <c r="F344" s="439">
        <v>1</v>
      </c>
      <c r="G344" s="439">
        <v>1</v>
      </c>
      <c r="H344" s="351">
        <v>296.86</v>
      </c>
      <c r="I344" s="411">
        <f t="shared" si="4"/>
        <v>296.86</v>
      </c>
    </row>
    <row r="345" spans="1:9" ht="26.25" customHeight="1">
      <c r="A345" s="388" t="s">
        <v>775</v>
      </c>
      <c r="B345" s="347" t="s">
        <v>963</v>
      </c>
      <c r="C345" s="348">
        <v>45452</v>
      </c>
      <c r="D345" s="349" t="s">
        <v>965</v>
      </c>
      <c r="E345" s="439">
        <v>0</v>
      </c>
      <c r="F345" s="439">
        <v>0</v>
      </c>
      <c r="G345" s="439">
        <v>0</v>
      </c>
      <c r="H345" s="351">
        <v>5426.48</v>
      </c>
      <c r="I345" s="411">
        <f t="shared" si="4"/>
        <v>0</v>
      </c>
    </row>
    <row r="346" spans="1:9" ht="26.25" customHeight="1">
      <c r="A346" s="378">
        <v>239201</v>
      </c>
      <c r="B346" s="344" t="s">
        <v>966</v>
      </c>
      <c r="C346" s="345" t="s">
        <v>508</v>
      </c>
      <c r="D346" s="346" t="s">
        <v>967</v>
      </c>
      <c r="E346" s="439">
        <v>0</v>
      </c>
      <c r="F346" s="439">
        <v>0</v>
      </c>
      <c r="G346" s="439">
        <v>0</v>
      </c>
      <c r="H346" s="329">
        <v>195.75</v>
      </c>
      <c r="I346" s="411">
        <f t="shared" si="4"/>
        <v>0</v>
      </c>
    </row>
    <row r="347" spans="1:9" ht="26.25" customHeight="1">
      <c r="A347" s="378">
        <v>239201</v>
      </c>
      <c r="B347" s="344" t="s">
        <v>968</v>
      </c>
      <c r="C347" s="345" t="s">
        <v>508</v>
      </c>
      <c r="D347" s="346" t="s">
        <v>969</v>
      </c>
      <c r="E347" s="439">
        <v>0</v>
      </c>
      <c r="F347" s="439">
        <v>0</v>
      </c>
      <c r="G347" s="439">
        <v>0</v>
      </c>
      <c r="H347" s="329">
        <v>1368.8</v>
      </c>
      <c r="I347" s="411">
        <f t="shared" si="4"/>
        <v>0</v>
      </c>
    </row>
    <row r="348" spans="1:9" ht="26.25" customHeight="1">
      <c r="A348" s="378" t="s">
        <v>569</v>
      </c>
      <c r="B348" s="347" t="s">
        <v>970</v>
      </c>
      <c r="C348" s="348">
        <v>44709</v>
      </c>
      <c r="D348" s="349" t="s">
        <v>971</v>
      </c>
      <c r="E348" s="439">
        <v>10</v>
      </c>
      <c r="F348" s="439">
        <v>10</v>
      </c>
      <c r="G348" s="439">
        <v>10</v>
      </c>
      <c r="H348" s="351">
        <v>729</v>
      </c>
      <c r="I348" s="411">
        <f t="shared" si="4"/>
        <v>7290</v>
      </c>
    </row>
    <row r="349" spans="1:9" ht="26.25" customHeight="1">
      <c r="A349" s="413"/>
      <c r="B349" s="347" t="s">
        <v>972</v>
      </c>
      <c r="C349" s="348">
        <v>45720</v>
      </c>
      <c r="D349" s="349" t="s">
        <v>973</v>
      </c>
      <c r="E349" s="439">
        <v>0</v>
      </c>
      <c r="F349" s="439">
        <v>0</v>
      </c>
      <c r="G349" s="439">
        <v>10</v>
      </c>
      <c r="H349" s="351">
        <v>278</v>
      </c>
      <c r="I349" s="411">
        <f t="shared" si="4"/>
        <v>2780</v>
      </c>
    </row>
    <row r="350" spans="1:9" ht="26.25" customHeight="1">
      <c r="A350" s="394">
        <v>239201</v>
      </c>
      <c r="B350" s="352" t="s">
        <v>892</v>
      </c>
      <c r="C350" s="353" t="s">
        <v>894</v>
      </c>
      <c r="D350" s="346" t="s">
        <v>974</v>
      </c>
      <c r="E350" s="439">
        <v>12</v>
      </c>
      <c r="F350" s="439">
        <v>12</v>
      </c>
      <c r="G350" s="439">
        <v>12</v>
      </c>
      <c r="H350" s="351">
        <v>354</v>
      </c>
      <c r="I350" s="411">
        <f t="shared" si="4"/>
        <v>4248</v>
      </c>
    </row>
    <row r="351" spans="1:9" ht="31.5" customHeight="1">
      <c r="A351" s="394">
        <v>239201</v>
      </c>
      <c r="B351" s="347" t="s">
        <v>975</v>
      </c>
      <c r="C351" s="348">
        <v>45460</v>
      </c>
      <c r="D351" s="349" t="s">
        <v>976</v>
      </c>
      <c r="E351" s="439">
        <v>0</v>
      </c>
      <c r="F351" s="439">
        <v>0</v>
      </c>
      <c r="G351" s="439">
        <v>0</v>
      </c>
      <c r="H351" s="351">
        <v>1150.5</v>
      </c>
      <c r="I351" s="411">
        <f t="shared" si="4"/>
        <v>0</v>
      </c>
    </row>
    <row r="352" spans="1:9" ht="31.5" customHeight="1">
      <c r="A352" s="395">
        <v>239201</v>
      </c>
      <c r="B352" s="347" t="s">
        <v>975</v>
      </c>
      <c r="C352" s="348">
        <v>45460</v>
      </c>
      <c r="D352" s="349" t="s">
        <v>977</v>
      </c>
      <c r="E352" s="439">
        <v>0</v>
      </c>
      <c r="F352" s="439">
        <v>0</v>
      </c>
      <c r="G352" s="439">
        <v>0</v>
      </c>
      <c r="H352" s="351">
        <v>1150.5</v>
      </c>
      <c r="I352" s="411">
        <f t="shared" si="4"/>
        <v>0</v>
      </c>
    </row>
    <row r="353" spans="1:9" ht="31.5" customHeight="1">
      <c r="A353" s="395">
        <v>239201</v>
      </c>
      <c r="B353" s="347" t="s">
        <v>81</v>
      </c>
      <c r="C353" s="348">
        <v>45469</v>
      </c>
      <c r="D353" s="358" t="s">
        <v>978</v>
      </c>
      <c r="E353" s="439">
        <v>0</v>
      </c>
      <c r="F353" s="439">
        <v>0</v>
      </c>
      <c r="G353" s="439">
        <v>0</v>
      </c>
      <c r="H353" s="359">
        <v>182.9</v>
      </c>
      <c r="I353" s="411">
        <f t="shared" si="4"/>
        <v>0</v>
      </c>
    </row>
    <row r="354" spans="1:9" ht="26.25" customHeight="1">
      <c r="A354" s="378">
        <v>239201</v>
      </c>
      <c r="B354" s="347" t="s">
        <v>979</v>
      </c>
      <c r="C354" s="348">
        <v>45259</v>
      </c>
      <c r="D354" s="358" t="s">
        <v>980</v>
      </c>
      <c r="E354" s="439">
        <v>88</v>
      </c>
      <c r="F354" s="439">
        <v>81</v>
      </c>
      <c r="G354" s="442">
        <v>88</v>
      </c>
      <c r="H354" s="359">
        <v>40.119999999999997</v>
      </c>
      <c r="I354" s="411">
        <f t="shared" ref="I354:I422" si="5">G354*H354</f>
        <v>3530.56</v>
      </c>
    </row>
    <row r="355" spans="1:9" ht="18">
      <c r="A355" s="378">
        <v>239201</v>
      </c>
      <c r="B355" s="347" t="s">
        <v>82</v>
      </c>
      <c r="C355" s="348">
        <v>45469</v>
      </c>
      <c r="D355" s="358" t="s">
        <v>981</v>
      </c>
      <c r="E355" s="439">
        <v>0</v>
      </c>
      <c r="F355" s="439">
        <v>0</v>
      </c>
      <c r="G355" s="439">
        <v>0</v>
      </c>
      <c r="H355" s="351">
        <v>8.31</v>
      </c>
      <c r="I355" s="411">
        <f t="shared" si="5"/>
        <v>0</v>
      </c>
    </row>
    <row r="356" spans="1:9" ht="26.25" customHeight="1">
      <c r="A356" s="378" t="s">
        <v>569</v>
      </c>
      <c r="B356" s="347" t="s">
        <v>982</v>
      </c>
      <c r="C356" s="348">
        <v>43099</v>
      </c>
      <c r="D356" s="358" t="s">
        <v>983</v>
      </c>
      <c r="E356" s="439">
        <v>111</v>
      </c>
      <c r="F356" s="439">
        <v>111</v>
      </c>
      <c r="G356" s="439">
        <v>111</v>
      </c>
      <c r="H356" s="351">
        <v>607</v>
      </c>
      <c r="I356" s="411">
        <f t="shared" si="5"/>
        <v>67377</v>
      </c>
    </row>
    <row r="357" spans="1:9" ht="26.25" customHeight="1">
      <c r="A357" s="378"/>
      <c r="B357" s="344" t="s">
        <v>799</v>
      </c>
      <c r="C357" s="345" t="s">
        <v>508</v>
      </c>
      <c r="D357" s="346" t="s">
        <v>984</v>
      </c>
      <c r="E357" s="439">
        <v>0</v>
      </c>
      <c r="F357" s="439">
        <v>0</v>
      </c>
      <c r="G357" s="439">
        <v>0</v>
      </c>
      <c r="H357" s="329">
        <v>162.84</v>
      </c>
      <c r="I357" s="411">
        <f t="shared" si="5"/>
        <v>0</v>
      </c>
    </row>
    <row r="358" spans="1:9" ht="26.25" customHeight="1">
      <c r="A358" s="378">
        <v>239201</v>
      </c>
      <c r="B358" s="347" t="s">
        <v>982</v>
      </c>
      <c r="C358" s="348">
        <v>43099</v>
      </c>
      <c r="D358" s="358" t="s">
        <v>985</v>
      </c>
      <c r="E358" s="439">
        <v>252</v>
      </c>
      <c r="F358" s="439">
        <v>252</v>
      </c>
      <c r="G358" s="439">
        <v>252</v>
      </c>
      <c r="H358" s="351">
        <v>5</v>
      </c>
      <c r="I358" s="411">
        <f t="shared" si="5"/>
        <v>1260</v>
      </c>
    </row>
    <row r="359" spans="1:9" ht="26.25" customHeight="1">
      <c r="A359" s="394">
        <v>239201</v>
      </c>
      <c r="B359" s="347" t="s">
        <v>318</v>
      </c>
      <c r="C359" s="348">
        <v>43099</v>
      </c>
      <c r="D359" s="349" t="s">
        <v>986</v>
      </c>
      <c r="E359" s="439">
        <v>22</v>
      </c>
      <c r="F359" s="439">
        <v>21</v>
      </c>
      <c r="G359" s="439">
        <v>21</v>
      </c>
      <c r="H359" s="351">
        <v>5</v>
      </c>
      <c r="I359" s="411">
        <f t="shared" si="5"/>
        <v>105</v>
      </c>
    </row>
    <row r="360" spans="1:9" ht="26.25" customHeight="1">
      <c r="A360" s="378">
        <v>239201</v>
      </c>
      <c r="B360" s="347" t="s">
        <v>318</v>
      </c>
      <c r="C360" s="348">
        <v>45030</v>
      </c>
      <c r="D360" s="358" t="s">
        <v>987</v>
      </c>
      <c r="E360" s="439">
        <v>0</v>
      </c>
      <c r="F360" s="439">
        <v>0</v>
      </c>
      <c r="G360" s="439">
        <v>0</v>
      </c>
      <c r="H360" s="351">
        <v>6.5</v>
      </c>
      <c r="I360" s="411">
        <f t="shared" si="5"/>
        <v>0</v>
      </c>
    </row>
    <row r="361" spans="1:9" ht="26.25" customHeight="1">
      <c r="A361" s="375" t="s">
        <v>422</v>
      </c>
      <c r="B361" s="347" t="s">
        <v>988</v>
      </c>
      <c r="C361" s="348" t="s">
        <v>989</v>
      </c>
      <c r="D361" s="358" t="s">
        <v>990</v>
      </c>
      <c r="E361" s="439"/>
      <c r="F361" s="439">
        <v>2</v>
      </c>
      <c r="G361" s="439">
        <v>0</v>
      </c>
      <c r="H361" s="351">
        <v>2476.8200000000002</v>
      </c>
      <c r="I361" s="411">
        <f t="shared" si="5"/>
        <v>0</v>
      </c>
    </row>
    <row r="362" spans="1:9" ht="26.25" customHeight="1">
      <c r="A362" s="378" t="s">
        <v>569</v>
      </c>
      <c r="B362" s="347" t="s">
        <v>991</v>
      </c>
      <c r="C362" s="348">
        <v>45260</v>
      </c>
      <c r="D362" s="358" t="s">
        <v>992</v>
      </c>
      <c r="E362" s="439">
        <v>144</v>
      </c>
      <c r="F362" s="439">
        <v>144</v>
      </c>
      <c r="G362" s="439">
        <v>144</v>
      </c>
      <c r="H362" s="351">
        <v>31.33</v>
      </c>
      <c r="I362" s="411">
        <f t="shared" si="5"/>
        <v>4511.5199999999995</v>
      </c>
    </row>
    <row r="363" spans="1:9" ht="26.25" customHeight="1">
      <c r="A363" s="394" t="s">
        <v>569</v>
      </c>
      <c r="B363" s="347" t="s">
        <v>82</v>
      </c>
      <c r="C363" s="348">
        <v>43099</v>
      </c>
      <c r="D363" s="358" t="s">
        <v>993</v>
      </c>
      <c r="E363" s="439">
        <v>3</v>
      </c>
      <c r="F363" s="439">
        <v>2</v>
      </c>
      <c r="G363" s="439">
        <v>2</v>
      </c>
      <c r="H363" s="351">
        <v>68.88</v>
      </c>
      <c r="I363" s="411">
        <f t="shared" si="5"/>
        <v>137.76</v>
      </c>
    </row>
    <row r="364" spans="1:9" ht="26.25" customHeight="1">
      <c r="A364" s="388" t="s">
        <v>569</v>
      </c>
      <c r="B364" s="347" t="s">
        <v>991</v>
      </c>
      <c r="C364" s="348">
        <v>45217</v>
      </c>
      <c r="D364" s="358" t="s">
        <v>994</v>
      </c>
      <c r="E364" s="439">
        <v>144</v>
      </c>
      <c r="F364" s="439">
        <v>144</v>
      </c>
      <c r="G364" s="439">
        <v>0</v>
      </c>
      <c r="H364" s="351">
        <v>106</v>
      </c>
      <c r="I364" s="411">
        <f t="shared" si="5"/>
        <v>0</v>
      </c>
    </row>
    <row r="365" spans="1:9" ht="26.25" customHeight="1">
      <c r="A365" s="399" t="s">
        <v>569</v>
      </c>
      <c r="B365" s="347" t="s">
        <v>991</v>
      </c>
      <c r="C365" s="348" t="s">
        <v>995</v>
      </c>
      <c r="D365" s="358" t="s">
        <v>996</v>
      </c>
      <c r="E365" s="439">
        <v>85</v>
      </c>
      <c r="F365" s="439">
        <v>85</v>
      </c>
      <c r="G365" s="439">
        <v>44</v>
      </c>
      <c r="H365" s="351">
        <v>106</v>
      </c>
      <c r="I365" s="411">
        <f t="shared" si="5"/>
        <v>4664</v>
      </c>
    </row>
    <row r="366" spans="1:9" ht="26.25" customHeight="1">
      <c r="A366" s="400" t="s">
        <v>569</v>
      </c>
      <c r="B366" s="347" t="s">
        <v>991</v>
      </c>
      <c r="C366" s="348">
        <v>43099</v>
      </c>
      <c r="D366" s="358" t="s">
        <v>997</v>
      </c>
      <c r="E366" s="439">
        <v>119</v>
      </c>
      <c r="F366" s="439">
        <v>114</v>
      </c>
      <c r="G366" s="439">
        <v>112</v>
      </c>
      <c r="H366" s="351">
        <v>17.12</v>
      </c>
      <c r="I366" s="411">
        <f t="shared" si="5"/>
        <v>1917.44</v>
      </c>
    </row>
    <row r="367" spans="1:9" ht="26.25" customHeight="1">
      <c r="A367" s="382" t="s">
        <v>422</v>
      </c>
      <c r="B367" s="347" t="s">
        <v>991</v>
      </c>
      <c r="C367" s="348">
        <v>45469</v>
      </c>
      <c r="D367" s="358" t="s">
        <v>998</v>
      </c>
      <c r="E367" s="439">
        <v>150</v>
      </c>
      <c r="F367" s="439">
        <v>150</v>
      </c>
      <c r="G367" s="439">
        <v>150</v>
      </c>
      <c r="H367" s="351">
        <v>324.5</v>
      </c>
      <c r="I367" s="411">
        <f t="shared" si="5"/>
        <v>48675</v>
      </c>
    </row>
    <row r="368" spans="1:9" ht="26.25" customHeight="1">
      <c r="A368" s="375" t="s">
        <v>426</v>
      </c>
      <c r="B368" s="347" t="s">
        <v>991</v>
      </c>
      <c r="C368" s="348">
        <v>43099</v>
      </c>
      <c r="D368" s="358" t="s">
        <v>999</v>
      </c>
      <c r="E368" s="439">
        <v>1385</v>
      </c>
      <c r="F368" s="439">
        <v>1385</v>
      </c>
      <c r="G368" s="439">
        <v>1385</v>
      </c>
      <c r="H368" s="351">
        <v>13.51</v>
      </c>
      <c r="I368" s="411">
        <f t="shared" si="5"/>
        <v>18711.349999999999</v>
      </c>
    </row>
    <row r="369" spans="1:9" ht="26.25" customHeight="1">
      <c r="A369" s="378">
        <v>239201</v>
      </c>
      <c r="B369" s="347" t="s">
        <v>1000</v>
      </c>
      <c r="C369" s="348">
        <v>43099</v>
      </c>
      <c r="D369" s="358" t="s">
        <v>1001</v>
      </c>
      <c r="E369" s="439">
        <v>175</v>
      </c>
      <c r="F369" s="439">
        <v>175</v>
      </c>
      <c r="G369" s="439">
        <v>175</v>
      </c>
      <c r="H369" s="351">
        <v>13.51</v>
      </c>
      <c r="I369" s="411">
        <f t="shared" si="5"/>
        <v>2364.25</v>
      </c>
    </row>
    <row r="370" spans="1:9" ht="26.25" customHeight="1">
      <c r="A370" s="378"/>
      <c r="B370" s="347" t="s">
        <v>1002</v>
      </c>
      <c r="C370" s="348">
        <v>45720</v>
      </c>
      <c r="D370" s="358" t="s">
        <v>1003</v>
      </c>
      <c r="E370" s="439">
        <v>0</v>
      </c>
      <c r="F370" s="439">
        <v>0</v>
      </c>
      <c r="G370" s="439">
        <v>200</v>
      </c>
      <c r="H370" s="351">
        <v>275</v>
      </c>
      <c r="I370" s="411">
        <f t="shared" si="5"/>
        <v>55000</v>
      </c>
    </row>
    <row r="371" spans="1:9" ht="26.25" customHeight="1">
      <c r="A371" s="378"/>
      <c r="B371" s="347" t="s">
        <v>1002</v>
      </c>
      <c r="C371" s="348">
        <v>45750</v>
      </c>
      <c r="D371" s="358" t="s">
        <v>1004</v>
      </c>
      <c r="E371" s="439">
        <v>0</v>
      </c>
      <c r="F371" s="439">
        <v>0</v>
      </c>
      <c r="G371" s="439">
        <v>200</v>
      </c>
      <c r="H371" s="351">
        <v>215</v>
      </c>
      <c r="I371" s="411">
        <f t="shared" si="5"/>
        <v>43000</v>
      </c>
    </row>
    <row r="372" spans="1:9" ht="26.25" customHeight="1">
      <c r="A372" s="378">
        <v>239201</v>
      </c>
      <c r="B372" s="347" t="s">
        <v>1005</v>
      </c>
      <c r="C372" s="348">
        <v>45217</v>
      </c>
      <c r="D372" s="358" t="s">
        <v>1006</v>
      </c>
      <c r="E372" s="439">
        <v>79</v>
      </c>
      <c r="F372" s="439">
        <v>74</v>
      </c>
      <c r="G372" s="439">
        <v>68</v>
      </c>
      <c r="H372" s="351">
        <v>163.01</v>
      </c>
      <c r="I372" s="411">
        <f t="shared" si="5"/>
        <v>11084.68</v>
      </c>
    </row>
    <row r="373" spans="1:9" ht="26.25" customHeight="1">
      <c r="A373" s="388" t="s">
        <v>569</v>
      </c>
      <c r="B373" s="347" t="s">
        <v>1005</v>
      </c>
      <c r="C373" s="348">
        <v>45217</v>
      </c>
      <c r="D373" s="358" t="s">
        <v>1007</v>
      </c>
      <c r="E373" s="439">
        <v>105</v>
      </c>
      <c r="F373" s="439">
        <v>104</v>
      </c>
      <c r="G373" s="439">
        <v>103</v>
      </c>
      <c r="H373" s="351">
        <v>254.01</v>
      </c>
      <c r="I373" s="411">
        <f t="shared" si="5"/>
        <v>26163.03</v>
      </c>
    </row>
    <row r="374" spans="1:9" ht="26.25" customHeight="1">
      <c r="A374" s="367" t="s">
        <v>446</v>
      </c>
      <c r="B374" s="352" t="s">
        <v>1008</v>
      </c>
      <c r="C374" s="353">
        <v>45634</v>
      </c>
      <c r="D374" s="346" t="s">
        <v>1009</v>
      </c>
      <c r="E374" s="439">
        <v>15</v>
      </c>
      <c r="F374" s="439">
        <v>15</v>
      </c>
      <c r="G374" s="439">
        <v>15</v>
      </c>
      <c r="H374" s="351">
        <v>807.12</v>
      </c>
      <c r="I374" s="411">
        <f t="shared" si="5"/>
        <v>12106.8</v>
      </c>
    </row>
    <row r="375" spans="1:9" ht="26.25" customHeight="1">
      <c r="A375" s="378">
        <v>239201</v>
      </c>
      <c r="B375" s="347" t="s">
        <v>1005</v>
      </c>
      <c r="C375" s="348">
        <v>43099</v>
      </c>
      <c r="D375" s="358" t="s">
        <v>1010</v>
      </c>
      <c r="E375" s="439">
        <v>265</v>
      </c>
      <c r="F375" s="439">
        <v>265</v>
      </c>
      <c r="G375" s="439">
        <v>265</v>
      </c>
      <c r="H375" s="351">
        <v>13</v>
      </c>
      <c r="I375" s="411">
        <f t="shared" si="5"/>
        <v>3445</v>
      </c>
    </row>
    <row r="376" spans="1:9" ht="26.25" customHeight="1">
      <c r="A376" s="378" t="s">
        <v>422</v>
      </c>
      <c r="B376" s="347" t="s">
        <v>1011</v>
      </c>
      <c r="C376" s="348">
        <v>43099</v>
      </c>
      <c r="D376" s="358" t="s">
        <v>1012</v>
      </c>
      <c r="E376" s="439">
        <v>2</v>
      </c>
      <c r="F376" s="439">
        <v>2</v>
      </c>
      <c r="G376" s="439">
        <v>2</v>
      </c>
      <c r="H376" s="351">
        <v>52</v>
      </c>
      <c r="I376" s="411">
        <f t="shared" si="5"/>
        <v>104</v>
      </c>
    </row>
    <row r="377" spans="1:9" ht="26.25" customHeight="1">
      <c r="A377" s="378" t="s">
        <v>422</v>
      </c>
      <c r="B377" s="352" t="s">
        <v>1013</v>
      </c>
      <c r="C377" s="353">
        <v>45543</v>
      </c>
      <c r="D377" s="346" t="s">
        <v>1014</v>
      </c>
      <c r="E377" s="439">
        <v>0</v>
      </c>
      <c r="F377" s="439">
        <v>0</v>
      </c>
      <c r="G377" s="439">
        <v>0</v>
      </c>
      <c r="H377" s="351">
        <v>1124.54</v>
      </c>
      <c r="I377" s="411">
        <f t="shared" si="5"/>
        <v>0</v>
      </c>
    </row>
    <row r="378" spans="1:9" ht="26.25" customHeight="1">
      <c r="A378" s="378" t="s">
        <v>422</v>
      </c>
      <c r="B378" s="352" t="s">
        <v>1013</v>
      </c>
      <c r="C378" s="353">
        <v>45543</v>
      </c>
      <c r="D378" s="346" t="s">
        <v>1015</v>
      </c>
      <c r="E378" s="439">
        <v>0</v>
      </c>
      <c r="F378" s="439">
        <v>0</v>
      </c>
      <c r="G378" s="439">
        <v>0</v>
      </c>
      <c r="H378" s="351">
        <v>1884.46</v>
      </c>
      <c r="I378" s="411">
        <f t="shared" si="5"/>
        <v>0</v>
      </c>
    </row>
    <row r="379" spans="1:9" s="343" customFormat="1" ht="26.25" customHeight="1">
      <c r="A379" s="378" t="s">
        <v>569</v>
      </c>
      <c r="B379" s="347" t="s">
        <v>1013</v>
      </c>
      <c r="C379" s="348">
        <v>44924</v>
      </c>
      <c r="D379" s="358" t="s">
        <v>1016</v>
      </c>
      <c r="E379" s="439">
        <v>9</v>
      </c>
      <c r="F379" s="439">
        <v>9</v>
      </c>
      <c r="G379" s="439">
        <v>9</v>
      </c>
      <c r="H379" s="351">
        <v>6692.4</v>
      </c>
      <c r="I379" s="411">
        <f t="shared" si="5"/>
        <v>60231.6</v>
      </c>
    </row>
    <row r="380" spans="1:9" s="343" customFormat="1" ht="26.25" customHeight="1">
      <c r="A380" s="413"/>
      <c r="B380" s="347" t="s">
        <v>1017</v>
      </c>
      <c r="C380" s="348">
        <v>45452</v>
      </c>
      <c r="D380" s="358" t="s">
        <v>1018</v>
      </c>
      <c r="E380" s="439">
        <v>2</v>
      </c>
      <c r="F380" s="439">
        <v>2</v>
      </c>
      <c r="G380" s="439">
        <v>2</v>
      </c>
      <c r="H380" s="351">
        <v>301.61</v>
      </c>
      <c r="I380" s="411">
        <f t="shared" si="5"/>
        <v>603.22</v>
      </c>
    </row>
    <row r="381" spans="1:9" ht="26.25" customHeight="1">
      <c r="A381" s="369">
        <v>239201</v>
      </c>
      <c r="B381" s="352" t="s">
        <v>1019</v>
      </c>
      <c r="C381" s="353">
        <v>45634</v>
      </c>
      <c r="D381" s="346" t="s">
        <v>1020</v>
      </c>
      <c r="E381" s="439">
        <v>17</v>
      </c>
      <c r="F381" s="439">
        <v>17</v>
      </c>
      <c r="G381" s="439">
        <v>17</v>
      </c>
      <c r="H381" s="351">
        <v>171.1</v>
      </c>
      <c r="I381" s="411">
        <f t="shared" si="5"/>
        <v>2908.7</v>
      </c>
    </row>
    <row r="382" spans="1:9" ht="26.25" customHeight="1">
      <c r="A382" s="394">
        <v>239201</v>
      </c>
      <c r="B382" s="347" t="s">
        <v>1021</v>
      </c>
      <c r="C382" s="348">
        <v>43099</v>
      </c>
      <c r="D382" s="358" t="s">
        <v>1022</v>
      </c>
      <c r="E382" s="439">
        <v>1</v>
      </c>
      <c r="F382" s="439">
        <v>1</v>
      </c>
      <c r="G382" s="439">
        <v>1</v>
      </c>
      <c r="H382" s="351">
        <v>1713</v>
      </c>
      <c r="I382" s="411">
        <f t="shared" si="5"/>
        <v>1713</v>
      </c>
    </row>
    <row r="383" spans="1:9" ht="26.25" customHeight="1">
      <c r="A383" s="377" t="s">
        <v>836</v>
      </c>
      <c r="B383" s="347" t="s">
        <v>1021</v>
      </c>
      <c r="C383" s="348">
        <v>43099</v>
      </c>
      <c r="D383" s="358" t="s">
        <v>1023</v>
      </c>
      <c r="E383" s="439">
        <v>3</v>
      </c>
      <c r="F383" s="439">
        <v>3</v>
      </c>
      <c r="G383" s="439">
        <v>3</v>
      </c>
      <c r="H383" s="351">
        <v>575</v>
      </c>
      <c r="I383" s="411">
        <f t="shared" si="5"/>
        <v>1725</v>
      </c>
    </row>
    <row r="384" spans="1:9" ht="26.25" customHeight="1">
      <c r="A384" s="375" t="s">
        <v>548</v>
      </c>
      <c r="B384" s="347" t="s">
        <v>1024</v>
      </c>
      <c r="C384" s="348">
        <v>45643</v>
      </c>
      <c r="D384" s="358" t="s">
        <v>1025</v>
      </c>
      <c r="E384" s="439">
        <v>12</v>
      </c>
      <c r="F384" s="439">
        <v>8</v>
      </c>
      <c r="G384" s="439">
        <v>8</v>
      </c>
      <c r="H384" s="351">
        <v>1093.76</v>
      </c>
      <c r="I384" s="411">
        <f t="shared" si="5"/>
        <v>8750.08</v>
      </c>
    </row>
    <row r="385" spans="1:9" ht="26.25" customHeight="1">
      <c r="A385" s="378" t="s">
        <v>569</v>
      </c>
      <c r="B385" s="344" t="s">
        <v>1026</v>
      </c>
      <c r="C385" s="345" t="s">
        <v>517</v>
      </c>
      <c r="D385" s="346" t="s">
        <v>1027</v>
      </c>
      <c r="E385" s="439">
        <v>100</v>
      </c>
      <c r="F385" s="439">
        <v>100</v>
      </c>
      <c r="G385" s="439">
        <v>100</v>
      </c>
      <c r="H385" s="329">
        <v>348.1</v>
      </c>
      <c r="I385" s="411">
        <f t="shared" si="5"/>
        <v>34810</v>
      </c>
    </row>
    <row r="386" spans="1:9" ht="26.25" customHeight="1">
      <c r="A386" s="383" t="s">
        <v>446</v>
      </c>
      <c r="B386" s="347" t="s">
        <v>988</v>
      </c>
      <c r="C386" s="348">
        <v>45452</v>
      </c>
      <c r="D386" s="349" t="s">
        <v>1028</v>
      </c>
      <c r="E386" s="439">
        <v>2</v>
      </c>
      <c r="F386" s="439">
        <v>2</v>
      </c>
      <c r="G386" s="439">
        <v>2</v>
      </c>
      <c r="H386" s="351">
        <v>165.2</v>
      </c>
      <c r="I386" s="411">
        <f t="shared" si="5"/>
        <v>330.4</v>
      </c>
    </row>
    <row r="387" spans="1:9" ht="26.25" customHeight="1">
      <c r="A387" s="373" t="s">
        <v>569</v>
      </c>
      <c r="B387" s="344" t="s">
        <v>1029</v>
      </c>
      <c r="C387" s="345" t="s">
        <v>517</v>
      </c>
      <c r="D387" s="346" t="s">
        <v>1030</v>
      </c>
      <c r="E387" s="439">
        <v>9</v>
      </c>
      <c r="F387" s="439">
        <v>9</v>
      </c>
      <c r="G387" s="439">
        <v>5</v>
      </c>
      <c r="H387" s="329">
        <v>6618.62</v>
      </c>
      <c r="I387" s="411">
        <f t="shared" si="5"/>
        <v>33093.1</v>
      </c>
    </row>
    <row r="388" spans="1:9" ht="26.25" customHeight="1">
      <c r="A388" s="400">
        <v>239201</v>
      </c>
      <c r="B388" s="352" t="s">
        <v>1031</v>
      </c>
      <c r="C388" s="353" t="s">
        <v>1032</v>
      </c>
      <c r="D388" s="346" t="s">
        <v>1033</v>
      </c>
      <c r="E388" s="439">
        <v>12</v>
      </c>
      <c r="F388" s="439">
        <v>12</v>
      </c>
      <c r="G388" s="439">
        <v>12</v>
      </c>
      <c r="H388" s="351">
        <v>2124</v>
      </c>
      <c r="I388" s="411">
        <f t="shared" si="5"/>
        <v>25488</v>
      </c>
    </row>
    <row r="389" spans="1:9" ht="26.25" customHeight="1">
      <c r="A389" s="384" t="s">
        <v>548</v>
      </c>
      <c r="B389" s="352" t="s">
        <v>1034</v>
      </c>
      <c r="C389" s="353" t="s">
        <v>1032</v>
      </c>
      <c r="D389" s="346" t="s">
        <v>1035</v>
      </c>
      <c r="E389" s="439">
        <v>20</v>
      </c>
      <c r="F389" s="439">
        <v>20</v>
      </c>
      <c r="G389" s="439">
        <v>20</v>
      </c>
      <c r="H389" s="351">
        <v>928</v>
      </c>
      <c r="I389" s="411">
        <f t="shared" si="5"/>
        <v>18560</v>
      </c>
    </row>
    <row r="390" spans="1:9" ht="26.25" customHeight="1">
      <c r="A390" s="373" t="s">
        <v>569</v>
      </c>
      <c r="B390" s="352" t="s">
        <v>1026</v>
      </c>
      <c r="C390" s="353">
        <v>44907</v>
      </c>
      <c r="D390" s="346" t="s">
        <v>1035</v>
      </c>
      <c r="E390" s="439">
        <v>48</v>
      </c>
      <c r="F390" s="439">
        <v>48</v>
      </c>
      <c r="G390" s="439">
        <v>48</v>
      </c>
      <c r="H390" s="351">
        <v>660.48</v>
      </c>
      <c r="I390" s="411">
        <f t="shared" si="5"/>
        <v>31703.040000000001</v>
      </c>
    </row>
    <row r="391" spans="1:9" ht="26.25" customHeight="1">
      <c r="A391" s="373" t="s">
        <v>569</v>
      </c>
      <c r="B391" s="347" t="s">
        <v>1036</v>
      </c>
      <c r="C391" s="348" t="s">
        <v>1037</v>
      </c>
      <c r="D391" s="349" t="s">
        <v>1038</v>
      </c>
      <c r="E391" s="439">
        <v>0</v>
      </c>
      <c r="F391" s="439">
        <v>0</v>
      </c>
      <c r="G391" s="439">
        <v>0</v>
      </c>
      <c r="H391" s="351">
        <v>649</v>
      </c>
      <c r="I391" s="411">
        <f t="shared" si="5"/>
        <v>0</v>
      </c>
    </row>
    <row r="392" spans="1:9" ht="26.25" customHeight="1">
      <c r="A392" s="400">
        <v>239201</v>
      </c>
      <c r="B392" s="347" t="s">
        <v>1039</v>
      </c>
      <c r="C392" s="348">
        <v>43099</v>
      </c>
      <c r="D392" s="358" t="s">
        <v>1040</v>
      </c>
      <c r="E392" s="439">
        <v>15</v>
      </c>
      <c r="F392" s="439">
        <v>15</v>
      </c>
      <c r="G392" s="439">
        <v>15</v>
      </c>
      <c r="H392" s="351">
        <v>1750</v>
      </c>
      <c r="I392" s="411">
        <f t="shared" si="5"/>
        <v>26250</v>
      </c>
    </row>
    <row r="393" spans="1:9" ht="26.25" customHeight="1">
      <c r="A393" s="384" t="s">
        <v>569</v>
      </c>
      <c r="B393" s="347" t="s">
        <v>1041</v>
      </c>
      <c r="C393" s="348">
        <v>45280</v>
      </c>
      <c r="D393" s="358" t="s">
        <v>1042</v>
      </c>
      <c r="E393" s="439">
        <v>175</v>
      </c>
      <c r="F393" s="439">
        <v>156</v>
      </c>
      <c r="G393" s="439">
        <v>146</v>
      </c>
      <c r="H393" s="359">
        <v>33.04</v>
      </c>
      <c r="I393" s="411">
        <f t="shared" si="5"/>
        <v>4823.84</v>
      </c>
    </row>
    <row r="394" spans="1:9" ht="26.25" customHeight="1">
      <c r="A394" s="422"/>
      <c r="B394" s="347" t="s">
        <v>1043</v>
      </c>
      <c r="C394" s="348">
        <v>45209</v>
      </c>
      <c r="D394" s="358" t="s">
        <v>1044</v>
      </c>
      <c r="E394" s="439">
        <v>101</v>
      </c>
      <c r="F394" s="439">
        <v>69</v>
      </c>
      <c r="G394" s="439">
        <v>61</v>
      </c>
      <c r="H394" s="359">
        <v>47.02</v>
      </c>
      <c r="I394" s="411">
        <f t="shared" si="5"/>
        <v>2868.2200000000003</v>
      </c>
    </row>
    <row r="395" spans="1:9" ht="26.25" customHeight="1">
      <c r="A395" s="385" t="s">
        <v>548</v>
      </c>
      <c r="B395" s="347" t="s">
        <v>1045</v>
      </c>
      <c r="C395" s="348">
        <v>44679</v>
      </c>
      <c r="D395" s="358" t="s">
        <v>1046</v>
      </c>
      <c r="E395" s="439">
        <v>17</v>
      </c>
      <c r="F395" s="439">
        <v>17</v>
      </c>
      <c r="G395" s="439">
        <v>17</v>
      </c>
      <c r="H395" s="359">
        <v>176.4</v>
      </c>
      <c r="I395" s="411">
        <f t="shared" si="5"/>
        <v>2998.8</v>
      </c>
    </row>
    <row r="396" spans="1:9" ht="26.25" customHeight="1">
      <c r="A396" s="385" t="s">
        <v>548</v>
      </c>
      <c r="B396" s="347" t="s">
        <v>73</v>
      </c>
      <c r="C396" s="348">
        <v>45545</v>
      </c>
      <c r="D396" s="358" t="s">
        <v>1047</v>
      </c>
      <c r="E396" s="439">
        <v>120</v>
      </c>
      <c r="F396" s="439">
        <v>120</v>
      </c>
      <c r="G396" s="439">
        <v>120</v>
      </c>
      <c r="H396" s="359">
        <v>22.42</v>
      </c>
      <c r="I396" s="411">
        <f t="shared" si="5"/>
        <v>2690.4</v>
      </c>
    </row>
    <row r="397" spans="1:9" ht="26.25" customHeight="1">
      <c r="A397" s="367" t="s">
        <v>446</v>
      </c>
      <c r="B397" s="347" t="s">
        <v>1048</v>
      </c>
      <c r="C397" s="348">
        <v>45446</v>
      </c>
      <c r="D397" s="358" t="s">
        <v>1049</v>
      </c>
      <c r="E397" s="439">
        <v>24</v>
      </c>
      <c r="F397" s="439">
        <v>1</v>
      </c>
      <c r="G397" s="439">
        <v>1</v>
      </c>
      <c r="H397" s="359">
        <v>47.02</v>
      </c>
      <c r="I397" s="411">
        <f t="shared" si="5"/>
        <v>47.02</v>
      </c>
    </row>
    <row r="398" spans="1:9" ht="26.25" customHeight="1">
      <c r="A398" s="367" t="s">
        <v>446</v>
      </c>
      <c r="B398" s="347" t="s">
        <v>1048</v>
      </c>
      <c r="C398" s="348">
        <v>45446</v>
      </c>
      <c r="D398" s="358" t="s">
        <v>1050</v>
      </c>
      <c r="E398" s="439">
        <v>77</v>
      </c>
      <c r="F398" s="439">
        <v>22</v>
      </c>
      <c r="G398" s="439">
        <v>4</v>
      </c>
      <c r="H398" s="359">
        <v>47.02</v>
      </c>
      <c r="I398" s="411">
        <f t="shared" si="5"/>
        <v>188.08</v>
      </c>
    </row>
    <row r="399" spans="1:9" ht="26.25" customHeight="1">
      <c r="A399" s="378" t="s">
        <v>548</v>
      </c>
      <c r="B399" s="347" t="s">
        <v>1048</v>
      </c>
      <c r="C399" s="348">
        <v>45446</v>
      </c>
      <c r="D399" s="358" t="s">
        <v>1051</v>
      </c>
      <c r="E399" s="439">
        <v>32</v>
      </c>
      <c r="F399" s="439">
        <v>1</v>
      </c>
      <c r="G399" s="439">
        <v>1</v>
      </c>
      <c r="H399" s="359">
        <v>47.02</v>
      </c>
      <c r="I399" s="411">
        <f t="shared" si="5"/>
        <v>47.02</v>
      </c>
    </row>
    <row r="400" spans="1:9" ht="26.25" customHeight="1">
      <c r="A400" s="378" t="s">
        <v>548</v>
      </c>
      <c r="B400" s="347" t="s">
        <v>1048</v>
      </c>
      <c r="C400" s="348">
        <v>45449</v>
      </c>
      <c r="D400" s="358" t="s">
        <v>1052</v>
      </c>
      <c r="E400" s="439">
        <v>130</v>
      </c>
      <c r="F400" s="439">
        <v>61</v>
      </c>
      <c r="G400" s="439">
        <v>56</v>
      </c>
      <c r="H400" s="359">
        <v>34.93</v>
      </c>
      <c r="I400" s="411">
        <f t="shared" si="5"/>
        <v>1956.08</v>
      </c>
    </row>
    <row r="401" spans="1:9" ht="26.25" customHeight="1">
      <c r="A401" s="367" t="s">
        <v>446</v>
      </c>
      <c r="B401" s="347" t="s">
        <v>1048</v>
      </c>
      <c r="C401" s="348">
        <v>45446</v>
      </c>
      <c r="D401" s="358" t="s">
        <v>1053</v>
      </c>
      <c r="E401" s="439">
        <v>119</v>
      </c>
      <c r="F401" s="439">
        <v>97</v>
      </c>
      <c r="G401" s="439">
        <v>87</v>
      </c>
      <c r="H401" s="359">
        <v>34.93</v>
      </c>
      <c r="I401" s="411">
        <f t="shared" si="5"/>
        <v>3038.91</v>
      </c>
    </row>
    <row r="402" spans="1:9" ht="26.25" customHeight="1">
      <c r="A402" s="388" t="s">
        <v>569</v>
      </c>
      <c r="B402" s="347" t="s">
        <v>1048</v>
      </c>
      <c r="C402" s="348">
        <v>45446</v>
      </c>
      <c r="D402" s="358" t="s">
        <v>1054</v>
      </c>
      <c r="E402" s="439">
        <v>177</v>
      </c>
      <c r="F402" s="439">
        <v>152</v>
      </c>
      <c r="G402" s="439">
        <v>138</v>
      </c>
      <c r="H402" s="359">
        <v>34.93</v>
      </c>
      <c r="I402" s="411">
        <f t="shared" si="5"/>
        <v>4820.34</v>
      </c>
    </row>
    <row r="403" spans="1:9" ht="26.25" customHeight="1">
      <c r="A403" s="378" t="s">
        <v>569</v>
      </c>
      <c r="B403" s="347" t="s">
        <v>1048</v>
      </c>
      <c r="C403" s="348">
        <v>45446</v>
      </c>
      <c r="D403" s="358" t="s">
        <v>1055</v>
      </c>
      <c r="E403" s="439">
        <v>169</v>
      </c>
      <c r="F403" s="439">
        <v>138</v>
      </c>
      <c r="G403" s="439">
        <v>126</v>
      </c>
      <c r="H403" s="359">
        <v>34.93</v>
      </c>
      <c r="I403" s="411">
        <f t="shared" si="5"/>
        <v>4401.18</v>
      </c>
    </row>
    <row r="404" spans="1:9" ht="26.25" customHeight="1">
      <c r="A404" s="378">
        <v>239201</v>
      </c>
      <c r="B404" s="347" t="s">
        <v>1048</v>
      </c>
      <c r="C404" s="348">
        <v>45203</v>
      </c>
      <c r="D404" s="358" t="s">
        <v>1056</v>
      </c>
      <c r="E404" s="439">
        <v>47000</v>
      </c>
      <c r="F404" s="439">
        <v>45100</v>
      </c>
      <c r="G404" s="439">
        <v>44600</v>
      </c>
      <c r="H404" s="359">
        <v>1.6</v>
      </c>
      <c r="I404" s="411">
        <f t="shared" si="5"/>
        <v>71360</v>
      </c>
    </row>
    <row r="405" spans="1:9" ht="26.25" customHeight="1">
      <c r="A405" s="378"/>
      <c r="B405" s="347" t="s">
        <v>1057</v>
      </c>
      <c r="C405" s="348" t="s">
        <v>1058</v>
      </c>
      <c r="D405" s="358" t="s">
        <v>1059</v>
      </c>
      <c r="E405" s="439">
        <v>0</v>
      </c>
      <c r="F405" s="439">
        <v>0</v>
      </c>
      <c r="G405" s="439">
        <v>2</v>
      </c>
      <c r="H405" s="359">
        <v>15500</v>
      </c>
      <c r="I405" s="411">
        <f t="shared" si="5"/>
        <v>31000</v>
      </c>
    </row>
    <row r="406" spans="1:9" ht="26.25" customHeight="1">
      <c r="A406" s="378"/>
      <c r="B406" s="347" t="s">
        <v>1057</v>
      </c>
      <c r="C406" s="348" t="s">
        <v>1058</v>
      </c>
      <c r="D406" s="358" t="s">
        <v>1060</v>
      </c>
      <c r="E406" s="439">
        <v>0</v>
      </c>
      <c r="F406" s="439">
        <v>0</v>
      </c>
      <c r="G406" s="439">
        <v>8</v>
      </c>
      <c r="H406" s="359">
        <v>7950</v>
      </c>
      <c r="I406" s="411">
        <f>G406*H406</f>
        <v>63600</v>
      </c>
    </row>
    <row r="407" spans="1:9" ht="26.25" customHeight="1">
      <c r="A407" s="378">
        <v>239201</v>
      </c>
      <c r="B407" s="344" t="s">
        <v>1061</v>
      </c>
      <c r="C407" s="345" t="s">
        <v>517</v>
      </c>
      <c r="D407" s="346" t="s">
        <v>1062</v>
      </c>
      <c r="E407" s="439">
        <v>1</v>
      </c>
      <c r="F407" s="439">
        <v>1</v>
      </c>
      <c r="G407" s="439">
        <v>1</v>
      </c>
      <c r="H407" s="329">
        <v>17.7</v>
      </c>
      <c r="I407" s="411">
        <f t="shared" si="5"/>
        <v>17.7</v>
      </c>
    </row>
    <row r="408" spans="1:9" ht="26.25" customHeight="1">
      <c r="A408" s="378">
        <v>239201</v>
      </c>
      <c r="B408" s="344" t="s">
        <v>1061</v>
      </c>
      <c r="C408" s="345" t="s">
        <v>517</v>
      </c>
      <c r="D408" s="346" t="s">
        <v>1063</v>
      </c>
      <c r="E408" s="439">
        <v>1</v>
      </c>
      <c r="F408" s="439">
        <v>1</v>
      </c>
      <c r="G408" s="439">
        <v>1</v>
      </c>
      <c r="H408" s="329">
        <v>21.24</v>
      </c>
      <c r="I408" s="411">
        <f t="shared" si="5"/>
        <v>21.24</v>
      </c>
    </row>
    <row r="409" spans="1:9" ht="26.25" customHeight="1">
      <c r="A409" s="378">
        <v>239201</v>
      </c>
      <c r="B409" s="344" t="s">
        <v>1061</v>
      </c>
      <c r="C409" s="345" t="s">
        <v>517</v>
      </c>
      <c r="D409" s="346" t="s">
        <v>1064</v>
      </c>
      <c r="E409" s="439">
        <v>1</v>
      </c>
      <c r="F409" s="439">
        <v>1</v>
      </c>
      <c r="G409" s="439">
        <v>1</v>
      </c>
      <c r="H409" s="329">
        <v>177</v>
      </c>
      <c r="I409" s="411">
        <f t="shared" si="5"/>
        <v>177</v>
      </c>
    </row>
    <row r="410" spans="1:9" ht="26.25" customHeight="1">
      <c r="A410" s="375" t="s">
        <v>836</v>
      </c>
      <c r="B410" s="344" t="s">
        <v>1061</v>
      </c>
      <c r="C410" s="345" t="s">
        <v>517</v>
      </c>
      <c r="D410" s="346" t="s">
        <v>1065</v>
      </c>
      <c r="E410" s="439">
        <v>1</v>
      </c>
      <c r="F410" s="439">
        <v>1</v>
      </c>
      <c r="G410" s="439">
        <v>1</v>
      </c>
      <c r="H410" s="329">
        <v>206.5</v>
      </c>
      <c r="I410" s="411">
        <f t="shared" si="5"/>
        <v>206.5</v>
      </c>
    </row>
    <row r="411" spans="1:9" ht="26.25" customHeight="1">
      <c r="A411" s="378">
        <v>239201</v>
      </c>
      <c r="B411" s="344" t="s">
        <v>1061</v>
      </c>
      <c r="C411" s="345">
        <v>45483</v>
      </c>
      <c r="D411" s="346" t="s">
        <v>1066</v>
      </c>
      <c r="E411" s="439">
        <v>1</v>
      </c>
      <c r="F411" s="439">
        <v>1</v>
      </c>
      <c r="G411" s="439">
        <v>1</v>
      </c>
      <c r="H411" s="329">
        <v>118</v>
      </c>
      <c r="I411" s="411">
        <f t="shared" si="5"/>
        <v>118</v>
      </c>
    </row>
    <row r="412" spans="1:9" ht="26.25" customHeight="1">
      <c r="A412" s="378" t="s">
        <v>569</v>
      </c>
      <c r="B412" s="344" t="s">
        <v>1067</v>
      </c>
      <c r="C412" s="345">
        <v>45483</v>
      </c>
      <c r="D412" s="346" t="s">
        <v>1068</v>
      </c>
      <c r="E412" s="439">
        <v>1</v>
      </c>
      <c r="F412" s="439">
        <v>1</v>
      </c>
      <c r="G412" s="439">
        <v>1</v>
      </c>
      <c r="H412" s="329">
        <v>48</v>
      </c>
      <c r="I412" s="411">
        <f t="shared" si="5"/>
        <v>48</v>
      </c>
    </row>
    <row r="413" spans="1:9" ht="26.25" customHeight="1">
      <c r="A413" s="378">
        <v>239201</v>
      </c>
      <c r="B413" s="344" t="s">
        <v>1061</v>
      </c>
      <c r="C413" s="345" t="s">
        <v>517</v>
      </c>
      <c r="D413" s="346" t="s">
        <v>1069</v>
      </c>
      <c r="E413" s="439">
        <v>1</v>
      </c>
      <c r="F413" s="439">
        <v>1</v>
      </c>
      <c r="G413" s="439">
        <v>1</v>
      </c>
      <c r="H413" s="329">
        <v>118</v>
      </c>
      <c r="I413" s="411">
        <f t="shared" si="5"/>
        <v>118</v>
      </c>
    </row>
    <row r="414" spans="1:9" ht="26.25" customHeight="1">
      <c r="A414" s="378" t="s">
        <v>1070</v>
      </c>
      <c r="B414" s="347" t="s">
        <v>1071</v>
      </c>
      <c r="C414" s="345">
        <v>45636</v>
      </c>
      <c r="D414" s="349" t="s">
        <v>1072</v>
      </c>
      <c r="E414" s="439">
        <v>181</v>
      </c>
      <c r="F414" s="439">
        <v>181</v>
      </c>
      <c r="G414" s="439">
        <v>181</v>
      </c>
      <c r="H414" s="329">
        <v>9.56</v>
      </c>
      <c r="I414" s="411">
        <f t="shared" si="5"/>
        <v>1730.3600000000001</v>
      </c>
    </row>
    <row r="415" spans="1:9" ht="26.25" customHeight="1">
      <c r="A415" s="378" t="s">
        <v>1070</v>
      </c>
      <c r="B415" s="347" t="s">
        <v>1071</v>
      </c>
      <c r="C415" s="348">
        <v>45280</v>
      </c>
      <c r="D415" s="349" t="s">
        <v>1072</v>
      </c>
      <c r="E415" s="439">
        <v>40</v>
      </c>
      <c r="F415" s="439">
        <v>32</v>
      </c>
      <c r="G415" s="439">
        <v>28</v>
      </c>
      <c r="H415" s="359">
        <v>5.0599999999999996</v>
      </c>
      <c r="I415" s="411">
        <f t="shared" si="5"/>
        <v>141.67999999999998</v>
      </c>
    </row>
    <row r="416" spans="1:9" ht="26.25" customHeight="1">
      <c r="A416" s="378"/>
      <c r="B416" s="347" t="s">
        <v>1073</v>
      </c>
      <c r="C416" s="348">
        <v>45744</v>
      </c>
      <c r="D416" s="349" t="s">
        <v>1074</v>
      </c>
      <c r="E416" s="439">
        <v>0</v>
      </c>
      <c r="F416" s="439">
        <v>0</v>
      </c>
      <c r="G416" s="439">
        <v>288</v>
      </c>
      <c r="H416" s="359">
        <v>8.4600000000000009</v>
      </c>
      <c r="I416" s="411">
        <f t="shared" si="5"/>
        <v>2436.4800000000005</v>
      </c>
    </row>
    <row r="417" spans="1:9" ht="26.25" customHeight="1">
      <c r="A417" s="378" t="s">
        <v>1070</v>
      </c>
      <c r="B417" s="347" t="s">
        <v>1073</v>
      </c>
      <c r="C417" s="348" t="s">
        <v>1075</v>
      </c>
      <c r="D417" s="349" t="s">
        <v>1076</v>
      </c>
      <c r="E417" s="439">
        <v>193</v>
      </c>
      <c r="F417" s="439">
        <v>156</v>
      </c>
      <c r="G417" s="439">
        <v>144</v>
      </c>
      <c r="H417" s="359">
        <v>9.18</v>
      </c>
      <c r="I417" s="411">
        <f t="shared" si="5"/>
        <v>1321.92</v>
      </c>
    </row>
    <row r="418" spans="1:9" ht="26.25" customHeight="1">
      <c r="A418" s="378" t="s">
        <v>1070</v>
      </c>
      <c r="B418" s="347" t="s">
        <v>1073</v>
      </c>
      <c r="C418" s="348">
        <v>44965</v>
      </c>
      <c r="D418" s="349" t="s">
        <v>1077</v>
      </c>
      <c r="E418" s="439">
        <v>9</v>
      </c>
      <c r="F418" s="439">
        <v>0</v>
      </c>
      <c r="G418" s="439">
        <v>0</v>
      </c>
      <c r="H418" s="359">
        <v>49.22</v>
      </c>
      <c r="I418" s="411">
        <f t="shared" si="5"/>
        <v>0</v>
      </c>
    </row>
    <row r="419" spans="1:9" ht="26.25" customHeight="1">
      <c r="A419" s="378" t="s">
        <v>1070</v>
      </c>
      <c r="B419" s="347" t="s">
        <v>1073</v>
      </c>
      <c r="C419" s="348">
        <v>45545</v>
      </c>
      <c r="D419" s="349" t="s">
        <v>1078</v>
      </c>
      <c r="E419" s="439">
        <v>444</v>
      </c>
      <c r="F419" s="439">
        <v>444</v>
      </c>
      <c r="G419" s="439">
        <v>452</v>
      </c>
      <c r="H419" s="359">
        <v>12.39</v>
      </c>
      <c r="I419" s="411">
        <f t="shared" si="5"/>
        <v>5600.2800000000007</v>
      </c>
    </row>
    <row r="420" spans="1:9" ht="26.25" customHeight="1">
      <c r="A420" s="378" t="s">
        <v>1070</v>
      </c>
      <c r="B420" s="347" t="s">
        <v>1079</v>
      </c>
      <c r="C420" s="348">
        <v>44965</v>
      </c>
      <c r="D420" s="349" t="s">
        <v>1080</v>
      </c>
      <c r="E420" s="439">
        <v>134</v>
      </c>
      <c r="F420" s="439">
        <v>25</v>
      </c>
      <c r="G420" s="439">
        <v>0</v>
      </c>
      <c r="H420" s="359">
        <v>49.22</v>
      </c>
      <c r="I420" s="411">
        <f t="shared" si="5"/>
        <v>0</v>
      </c>
    </row>
    <row r="421" spans="1:9" ht="26.25" customHeight="1">
      <c r="A421" s="378"/>
      <c r="B421" s="347" t="s">
        <v>1073</v>
      </c>
      <c r="C421" s="348" t="s">
        <v>816</v>
      </c>
      <c r="D421" s="349" t="s">
        <v>1080</v>
      </c>
      <c r="E421" s="439">
        <v>0</v>
      </c>
      <c r="F421" s="439">
        <v>0</v>
      </c>
      <c r="G421" s="439">
        <v>288</v>
      </c>
      <c r="H421" s="359">
        <v>49.22</v>
      </c>
      <c r="I421" s="411">
        <f t="shared" si="5"/>
        <v>14175.36</v>
      </c>
    </row>
    <row r="422" spans="1:9" ht="26.25" customHeight="1">
      <c r="A422" s="378" t="s">
        <v>1070</v>
      </c>
      <c r="B422" s="347" t="s">
        <v>1079</v>
      </c>
      <c r="C422" s="348">
        <v>45280</v>
      </c>
      <c r="D422" s="357" t="s">
        <v>1081</v>
      </c>
      <c r="E422" s="439">
        <v>0</v>
      </c>
      <c r="F422" s="439">
        <v>0</v>
      </c>
      <c r="G422" s="439">
        <v>0</v>
      </c>
      <c r="H422" s="359">
        <v>12.39</v>
      </c>
      <c r="I422" s="411">
        <f t="shared" si="5"/>
        <v>0</v>
      </c>
    </row>
    <row r="423" spans="1:9" ht="26.25" customHeight="1">
      <c r="A423" s="378" t="s">
        <v>1070</v>
      </c>
      <c r="B423" s="347" t="s">
        <v>1073</v>
      </c>
      <c r="C423" s="348" t="s">
        <v>1075</v>
      </c>
      <c r="D423" s="357" t="s">
        <v>1082</v>
      </c>
      <c r="E423" s="439">
        <v>364</v>
      </c>
      <c r="F423" s="439">
        <v>344</v>
      </c>
      <c r="G423" s="439">
        <v>329</v>
      </c>
      <c r="H423" s="359">
        <v>9.18</v>
      </c>
      <c r="I423" s="411">
        <f t="shared" ref="I423:I490" si="6">G423*H423</f>
        <v>3020.22</v>
      </c>
    </row>
    <row r="424" spans="1:9" ht="26.25" customHeight="1">
      <c r="A424" s="378" t="s">
        <v>1070</v>
      </c>
      <c r="B424" s="347" t="s">
        <v>1079</v>
      </c>
      <c r="C424" s="348">
        <v>45280</v>
      </c>
      <c r="D424" s="357" t="s">
        <v>1083</v>
      </c>
      <c r="E424" s="439">
        <v>0</v>
      </c>
      <c r="F424" s="439">
        <v>0</v>
      </c>
      <c r="G424" s="439">
        <v>0</v>
      </c>
      <c r="H424" s="359">
        <v>12.39</v>
      </c>
      <c r="I424" s="411">
        <f t="shared" si="6"/>
        <v>0</v>
      </c>
    </row>
    <row r="425" spans="1:9" ht="26.25" customHeight="1">
      <c r="A425" s="378" t="s">
        <v>1070</v>
      </c>
      <c r="B425" s="347" t="s">
        <v>1073</v>
      </c>
      <c r="C425" s="348">
        <v>45446</v>
      </c>
      <c r="D425" s="357" t="s">
        <v>1084</v>
      </c>
      <c r="E425" s="439">
        <v>305</v>
      </c>
      <c r="F425" s="439">
        <v>280</v>
      </c>
      <c r="G425" s="439">
        <v>264</v>
      </c>
      <c r="H425" s="359">
        <v>9.18</v>
      </c>
      <c r="I425" s="411">
        <f t="shared" si="6"/>
        <v>2423.52</v>
      </c>
    </row>
    <row r="426" spans="1:9" ht="26.25" customHeight="1">
      <c r="A426" s="378"/>
      <c r="B426" s="347" t="s">
        <v>1073</v>
      </c>
      <c r="C426" s="348">
        <v>45545</v>
      </c>
      <c r="D426" s="349" t="s">
        <v>1085</v>
      </c>
      <c r="E426" s="439">
        <v>444</v>
      </c>
      <c r="F426" s="439">
        <v>444</v>
      </c>
      <c r="G426" s="439">
        <v>444</v>
      </c>
      <c r="H426" s="359">
        <v>12.39</v>
      </c>
      <c r="I426" s="411">
        <f t="shared" si="6"/>
        <v>5501.16</v>
      </c>
    </row>
    <row r="427" spans="1:9" ht="26.25" customHeight="1">
      <c r="A427" s="378" t="s">
        <v>569</v>
      </c>
      <c r="B427" s="347" t="s">
        <v>318</v>
      </c>
      <c r="C427" s="348">
        <v>45149</v>
      </c>
      <c r="D427" s="349" t="s">
        <v>1086</v>
      </c>
      <c r="E427" s="439">
        <v>2000</v>
      </c>
      <c r="F427" s="439">
        <v>2000</v>
      </c>
      <c r="G427" s="439">
        <v>2000</v>
      </c>
      <c r="H427" s="351">
        <v>319.77999999999997</v>
      </c>
      <c r="I427" s="411">
        <f t="shared" si="6"/>
        <v>639560</v>
      </c>
    </row>
    <row r="428" spans="1:9" ht="26.25" customHeight="1">
      <c r="A428" s="394">
        <v>239201</v>
      </c>
      <c r="B428" s="347" t="s">
        <v>318</v>
      </c>
      <c r="C428" s="348">
        <v>45140</v>
      </c>
      <c r="D428" s="349" t="s">
        <v>1087</v>
      </c>
      <c r="E428" s="439">
        <v>2500</v>
      </c>
      <c r="F428" s="439">
        <v>2500</v>
      </c>
      <c r="G428" s="439">
        <v>2500</v>
      </c>
      <c r="H428" s="359">
        <v>319.77999999999997</v>
      </c>
      <c r="I428" s="411">
        <f t="shared" si="6"/>
        <v>799449.99999999988</v>
      </c>
    </row>
    <row r="429" spans="1:9" ht="26.25" customHeight="1">
      <c r="A429" s="394">
        <v>239201</v>
      </c>
      <c r="B429" s="347" t="s">
        <v>318</v>
      </c>
      <c r="C429" s="348">
        <v>45119</v>
      </c>
      <c r="D429" s="349" t="s">
        <v>1088</v>
      </c>
      <c r="E429" s="439">
        <v>1900</v>
      </c>
      <c r="F429" s="439">
        <v>1229</v>
      </c>
      <c r="G429" s="439">
        <v>607</v>
      </c>
      <c r="H429" s="351">
        <v>245</v>
      </c>
      <c r="I429" s="411">
        <f t="shared" si="6"/>
        <v>148715</v>
      </c>
    </row>
    <row r="430" spans="1:9" ht="26.25" customHeight="1">
      <c r="A430" s="378" t="s">
        <v>569</v>
      </c>
      <c r="B430" s="347" t="s">
        <v>318</v>
      </c>
      <c r="C430" s="348">
        <v>45695</v>
      </c>
      <c r="D430" s="349" t="s">
        <v>1088</v>
      </c>
      <c r="E430" s="439">
        <v>0</v>
      </c>
      <c r="F430" s="439">
        <v>5000</v>
      </c>
      <c r="G430" s="439">
        <v>5000</v>
      </c>
      <c r="H430" s="351">
        <v>200.6</v>
      </c>
      <c r="I430" s="411">
        <f t="shared" si="6"/>
        <v>1003000</v>
      </c>
    </row>
    <row r="431" spans="1:9" ht="26.25" customHeight="1">
      <c r="A431" s="413"/>
      <c r="B431" s="347" t="s">
        <v>318</v>
      </c>
      <c r="C431" s="348">
        <v>43099</v>
      </c>
      <c r="D431" s="349" t="s">
        <v>1089</v>
      </c>
      <c r="E431" s="439">
        <v>418</v>
      </c>
      <c r="F431" s="439">
        <v>414</v>
      </c>
      <c r="G431" s="439">
        <v>413</v>
      </c>
      <c r="H431" s="359">
        <v>188.8</v>
      </c>
      <c r="I431" s="411">
        <f t="shared" si="6"/>
        <v>77974.400000000009</v>
      </c>
    </row>
    <row r="432" spans="1:9" ht="26.25" customHeight="1">
      <c r="A432" s="394">
        <v>239201</v>
      </c>
      <c r="B432" s="347" t="s">
        <v>318</v>
      </c>
      <c r="C432" s="348">
        <v>43099</v>
      </c>
      <c r="D432" s="349" t="s">
        <v>1090</v>
      </c>
      <c r="E432" s="439">
        <v>29</v>
      </c>
      <c r="F432" s="439">
        <v>22</v>
      </c>
      <c r="G432" s="439">
        <v>22</v>
      </c>
      <c r="H432" s="359">
        <v>188</v>
      </c>
      <c r="I432" s="411">
        <f t="shared" si="6"/>
        <v>4136</v>
      </c>
    </row>
    <row r="433" spans="1:9" ht="26.25" customHeight="1">
      <c r="A433" s="394"/>
      <c r="B433" s="347" t="s">
        <v>318</v>
      </c>
      <c r="C433" s="348">
        <v>43099</v>
      </c>
      <c r="D433" s="349" t="s">
        <v>1091</v>
      </c>
      <c r="E433" s="439">
        <v>13</v>
      </c>
      <c r="F433" s="439">
        <v>13</v>
      </c>
      <c r="G433" s="439">
        <v>13</v>
      </c>
      <c r="H433" s="359">
        <v>141.94999999999999</v>
      </c>
      <c r="I433" s="411">
        <f t="shared" si="6"/>
        <v>1845.35</v>
      </c>
    </row>
    <row r="434" spans="1:9" ht="26.25" customHeight="1">
      <c r="A434" s="394"/>
      <c r="B434" s="347" t="s">
        <v>318</v>
      </c>
      <c r="C434" s="348">
        <v>45149</v>
      </c>
      <c r="D434" s="349" t="s">
        <v>1092</v>
      </c>
      <c r="E434" s="439">
        <v>12</v>
      </c>
      <c r="F434" s="439">
        <v>11</v>
      </c>
      <c r="G434" s="439">
        <v>10</v>
      </c>
      <c r="H434" s="359">
        <v>749.3</v>
      </c>
      <c r="I434" s="411">
        <f t="shared" si="6"/>
        <v>7493</v>
      </c>
    </row>
    <row r="435" spans="1:9" ht="26.25" customHeight="1">
      <c r="A435" s="394">
        <v>239201</v>
      </c>
      <c r="B435" s="347" t="s">
        <v>1093</v>
      </c>
      <c r="C435" s="348">
        <v>45695</v>
      </c>
      <c r="D435" s="349" t="s">
        <v>1092</v>
      </c>
      <c r="E435" s="439"/>
      <c r="F435" s="439">
        <v>20</v>
      </c>
      <c r="G435" s="439">
        <v>20</v>
      </c>
      <c r="H435" s="359">
        <v>708</v>
      </c>
      <c r="I435" s="411">
        <f t="shared" si="6"/>
        <v>14160</v>
      </c>
    </row>
    <row r="436" spans="1:9" ht="26.25" customHeight="1">
      <c r="A436" s="394" t="s">
        <v>569</v>
      </c>
      <c r="B436" s="347" t="s">
        <v>318</v>
      </c>
      <c r="C436" s="348">
        <v>45149</v>
      </c>
      <c r="D436" s="349" t="s">
        <v>1094</v>
      </c>
      <c r="E436" s="439">
        <v>10</v>
      </c>
      <c r="F436" s="439">
        <v>10</v>
      </c>
      <c r="G436" s="439">
        <v>10</v>
      </c>
      <c r="H436" s="359">
        <v>749.3</v>
      </c>
      <c r="I436" s="411">
        <f t="shared" si="6"/>
        <v>7493</v>
      </c>
    </row>
    <row r="437" spans="1:9" ht="26.25" customHeight="1">
      <c r="A437" s="378" t="s">
        <v>569</v>
      </c>
      <c r="B437" s="347" t="s">
        <v>318</v>
      </c>
      <c r="C437" s="348">
        <v>45695</v>
      </c>
      <c r="D437" s="349" t="s">
        <v>1094</v>
      </c>
      <c r="E437" s="439"/>
      <c r="F437" s="439">
        <v>20</v>
      </c>
      <c r="G437" s="439">
        <v>20</v>
      </c>
      <c r="H437" s="359">
        <v>1003</v>
      </c>
      <c r="I437" s="411">
        <f t="shared" si="6"/>
        <v>20060</v>
      </c>
    </row>
    <row r="438" spans="1:9" ht="26.25" customHeight="1">
      <c r="A438" s="369" t="s">
        <v>1095</v>
      </c>
      <c r="B438" s="347" t="s">
        <v>318</v>
      </c>
      <c r="C438" s="348" t="s">
        <v>1096</v>
      </c>
      <c r="D438" s="349" t="s">
        <v>1097</v>
      </c>
      <c r="E438" s="439"/>
      <c r="F438" s="439">
        <v>20</v>
      </c>
      <c r="G438" s="439">
        <v>20</v>
      </c>
      <c r="H438" s="359">
        <v>4189</v>
      </c>
      <c r="I438" s="411">
        <f t="shared" si="6"/>
        <v>83780</v>
      </c>
    </row>
    <row r="439" spans="1:9" ht="26.25" customHeight="1">
      <c r="A439" s="394" t="s">
        <v>569</v>
      </c>
      <c r="B439" s="347" t="s">
        <v>318</v>
      </c>
      <c r="C439" s="348">
        <v>44945</v>
      </c>
      <c r="D439" s="349" t="s">
        <v>1098</v>
      </c>
      <c r="E439" s="439">
        <v>33</v>
      </c>
      <c r="F439" s="439">
        <v>33</v>
      </c>
      <c r="G439" s="439">
        <v>33</v>
      </c>
      <c r="H439" s="359">
        <v>460.2</v>
      </c>
      <c r="I439" s="411">
        <f t="shared" si="6"/>
        <v>15186.6</v>
      </c>
    </row>
    <row r="440" spans="1:9" ht="26.25" customHeight="1">
      <c r="A440" s="373" t="s">
        <v>775</v>
      </c>
      <c r="B440" s="347" t="s">
        <v>318</v>
      </c>
      <c r="C440" s="348">
        <v>43099</v>
      </c>
      <c r="D440" s="349" t="s">
        <v>1099</v>
      </c>
      <c r="E440" s="439">
        <v>9</v>
      </c>
      <c r="F440" s="439">
        <v>9</v>
      </c>
      <c r="G440" s="439">
        <v>9</v>
      </c>
      <c r="H440" s="359">
        <v>460.2</v>
      </c>
      <c r="I440" s="411">
        <f t="shared" si="6"/>
        <v>4141.8</v>
      </c>
    </row>
    <row r="441" spans="1:9" ht="26.25" customHeight="1">
      <c r="A441" s="398" t="s">
        <v>569</v>
      </c>
      <c r="B441" s="347" t="s">
        <v>318</v>
      </c>
      <c r="C441" s="348">
        <v>45259</v>
      </c>
      <c r="D441" s="349" t="s">
        <v>1100</v>
      </c>
      <c r="E441" s="439">
        <v>136</v>
      </c>
      <c r="F441" s="439">
        <v>133</v>
      </c>
      <c r="G441" s="439">
        <v>131</v>
      </c>
      <c r="H441" s="359">
        <v>224.2</v>
      </c>
      <c r="I441" s="411">
        <f t="shared" si="6"/>
        <v>29370.199999999997</v>
      </c>
    </row>
    <row r="442" spans="1:9" ht="26.25" customHeight="1">
      <c r="A442" s="388" t="s">
        <v>569</v>
      </c>
      <c r="B442" s="347" t="s">
        <v>1101</v>
      </c>
      <c r="C442" s="348">
        <v>43099</v>
      </c>
      <c r="D442" s="349" t="s">
        <v>1102</v>
      </c>
      <c r="E442" s="439">
        <v>2534</v>
      </c>
      <c r="F442" s="439">
        <v>2534</v>
      </c>
      <c r="G442" s="439">
        <v>2534</v>
      </c>
      <c r="H442" s="351">
        <v>14.15</v>
      </c>
      <c r="I442" s="411">
        <f t="shared" si="6"/>
        <v>35856.1</v>
      </c>
    </row>
    <row r="443" spans="1:9" ht="26.25" customHeight="1">
      <c r="A443" s="398" t="s">
        <v>569</v>
      </c>
      <c r="B443" s="347" t="s">
        <v>1103</v>
      </c>
      <c r="C443" s="348">
        <v>45405</v>
      </c>
      <c r="D443" s="349" t="s">
        <v>1104</v>
      </c>
      <c r="E443" s="439">
        <v>80</v>
      </c>
      <c r="F443" s="439">
        <v>20</v>
      </c>
      <c r="G443" s="439">
        <v>20</v>
      </c>
      <c r="H443" s="351">
        <v>919.99</v>
      </c>
      <c r="I443" s="411">
        <f t="shared" si="6"/>
        <v>18399.8</v>
      </c>
    </row>
    <row r="444" spans="1:9" ht="26.25" customHeight="1">
      <c r="A444" s="378">
        <v>239201</v>
      </c>
      <c r="B444" s="347" t="s">
        <v>1101</v>
      </c>
      <c r="C444" s="348">
        <v>45615</v>
      </c>
      <c r="D444" s="349" t="s">
        <v>1105</v>
      </c>
      <c r="E444" s="439">
        <v>91</v>
      </c>
      <c r="F444" s="439">
        <v>59</v>
      </c>
      <c r="G444" s="439">
        <v>35</v>
      </c>
      <c r="H444" s="359">
        <v>19.489999999999998</v>
      </c>
      <c r="I444" s="411">
        <f t="shared" si="6"/>
        <v>682.15</v>
      </c>
    </row>
    <row r="445" spans="1:9" ht="26.25" customHeight="1">
      <c r="A445" s="378" t="s">
        <v>569</v>
      </c>
      <c r="B445" s="347" t="s">
        <v>1106</v>
      </c>
      <c r="C445" s="348">
        <v>45636</v>
      </c>
      <c r="D445" s="349" t="s">
        <v>1107</v>
      </c>
      <c r="E445" s="439">
        <v>144</v>
      </c>
      <c r="F445" s="439">
        <v>144</v>
      </c>
      <c r="G445" s="439">
        <v>129</v>
      </c>
      <c r="H445" s="359">
        <v>5.6</v>
      </c>
      <c r="I445" s="411">
        <f t="shared" si="6"/>
        <v>722.4</v>
      </c>
    </row>
    <row r="446" spans="1:9" ht="26.25" customHeight="1">
      <c r="A446" s="375" t="s">
        <v>548</v>
      </c>
      <c r="B446" s="347" t="s">
        <v>1106</v>
      </c>
      <c r="C446" s="348">
        <v>45259</v>
      </c>
      <c r="D446" s="349" t="s">
        <v>1108</v>
      </c>
      <c r="E446" s="439">
        <v>25</v>
      </c>
      <c r="F446" s="439">
        <v>13</v>
      </c>
      <c r="G446" s="439">
        <v>0</v>
      </c>
      <c r="H446" s="351">
        <v>4.72</v>
      </c>
      <c r="I446" s="411">
        <f t="shared" si="6"/>
        <v>0</v>
      </c>
    </row>
    <row r="447" spans="1:9" ht="26.25" customHeight="1">
      <c r="A447" s="375"/>
      <c r="B447" s="347" t="s">
        <v>1109</v>
      </c>
      <c r="C447" s="348" t="s">
        <v>816</v>
      </c>
      <c r="D447" s="349" t="s">
        <v>1110</v>
      </c>
      <c r="E447" s="439">
        <v>0</v>
      </c>
      <c r="F447" s="439">
        <v>0</v>
      </c>
      <c r="G447" s="439">
        <v>50</v>
      </c>
      <c r="H447" s="351">
        <v>4.75</v>
      </c>
      <c r="I447" s="411">
        <f t="shared" si="6"/>
        <v>237.5</v>
      </c>
    </row>
    <row r="448" spans="1:9" ht="26.25" customHeight="1">
      <c r="A448" s="375" t="s">
        <v>569</v>
      </c>
      <c r="B448" s="347" t="s">
        <v>1109</v>
      </c>
      <c r="C448" s="348">
        <v>45209</v>
      </c>
      <c r="D448" s="349" t="s">
        <v>1111</v>
      </c>
      <c r="E448" s="439">
        <v>0</v>
      </c>
      <c r="F448" s="439">
        <v>0</v>
      </c>
      <c r="G448" s="439">
        <v>0</v>
      </c>
      <c r="H448" s="351">
        <v>708</v>
      </c>
      <c r="I448" s="411">
        <f t="shared" si="6"/>
        <v>0</v>
      </c>
    </row>
    <row r="449" spans="1:9" ht="26.25" customHeight="1">
      <c r="A449" s="373" t="s">
        <v>569</v>
      </c>
      <c r="B449" s="347" t="s">
        <v>1112</v>
      </c>
      <c r="C449" s="348">
        <v>45452</v>
      </c>
      <c r="D449" s="349" t="s">
        <v>1113</v>
      </c>
      <c r="E449" s="439">
        <v>20</v>
      </c>
      <c r="F449" s="439">
        <v>20</v>
      </c>
      <c r="G449" s="439">
        <v>20</v>
      </c>
      <c r="H449" s="351">
        <v>55.29</v>
      </c>
      <c r="I449" s="411">
        <f t="shared" si="6"/>
        <v>1105.8</v>
      </c>
    </row>
    <row r="450" spans="1:9" ht="26.25" customHeight="1">
      <c r="A450" s="373" t="s">
        <v>569</v>
      </c>
      <c r="B450" s="347" t="s">
        <v>1114</v>
      </c>
      <c r="C450" s="348">
        <v>45436</v>
      </c>
      <c r="D450" s="349" t="s">
        <v>1115</v>
      </c>
      <c r="E450" s="439">
        <v>8000</v>
      </c>
      <c r="F450" s="439">
        <v>8000</v>
      </c>
      <c r="G450" s="439">
        <v>8000</v>
      </c>
      <c r="H450" s="351">
        <v>13</v>
      </c>
      <c r="I450" s="411">
        <f t="shared" si="6"/>
        <v>104000</v>
      </c>
    </row>
    <row r="451" spans="1:9" ht="26.25" customHeight="1">
      <c r="A451" s="373" t="s">
        <v>569</v>
      </c>
      <c r="B451" s="347" t="s">
        <v>1116</v>
      </c>
      <c r="C451" s="348">
        <v>45280</v>
      </c>
      <c r="D451" s="349" t="s">
        <v>1117</v>
      </c>
      <c r="E451" s="439">
        <v>0</v>
      </c>
      <c r="F451" s="439">
        <v>0</v>
      </c>
      <c r="G451" s="439">
        <v>0</v>
      </c>
      <c r="H451" s="351">
        <v>7.08</v>
      </c>
      <c r="I451" s="411">
        <f t="shared" si="6"/>
        <v>0</v>
      </c>
    </row>
    <row r="452" spans="1:9" ht="26.25" customHeight="1">
      <c r="A452" s="373" t="s">
        <v>569</v>
      </c>
      <c r="B452" s="344" t="s">
        <v>1118</v>
      </c>
      <c r="C452" s="345" t="s">
        <v>508</v>
      </c>
      <c r="D452" s="346" t="s">
        <v>1119</v>
      </c>
      <c r="E452" s="439">
        <v>0</v>
      </c>
      <c r="F452" s="439">
        <v>0</v>
      </c>
      <c r="G452" s="439">
        <v>0</v>
      </c>
      <c r="H452" s="329">
        <v>2552.0100000000002</v>
      </c>
      <c r="I452" s="411">
        <f t="shared" si="6"/>
        <v>0</v>
      </c>
    </row>
    <row r="453" spans="1:9" ht="26.25" customHeight="1">
      <c r="A453" s="373"/>
      <c r="B453" s="352" t="s">
        <v>1120</v>
      </c>
      <c r="C453" s="353">
        <v>45637</v>
      </c>
      <c r="D453" s="357" t="s">
        <v>1121</v>
      </c>
      <c r="E453" s="439">
        <v>52</v>
      </c>
      <c r="F453" s="439">
        <v>52</v>
      </c>
      <c r="G453" s="439">
        <v>51</v>
      </c>
      <c r="H453" s="351">
        <v>94.4</v>
      </c>
      <c r="I453" s="411">
        <f t="shared" si="6"/>
        <v>4814.4000000000005</v>
      </c>
    </row>
    <row r="454" spans="1:9" ht="26.25" customHeight="1">
      <c r="A454" s="373"/>
      <c r="B454" s="347" t="s">
        <v>1122</v>
      </c>
      <c r="C454" s="348">
        <v>45637</v>
      </c>
      <c r="D454" s="349" t="s">
        <v>1123</v>
      </c>
      <c r="E454" s="439">
        <v>52</v>
      </c>
      <c r="F454" s="439">
        <v>52</v>
      </c>
      <c r="G454" s="439">
        <v>52</v>
      </c>
      <c r="H454" s="351">
        <v>236</v>
      </c>
      <c r="I454" s="411">
        <f t="shared" si="6"/>
        <v>12272</v>
      </c>
    </row>
    <row r="455" spans="1:9" ht="26.25" customHeight="1">
      <c r="A455" s="378">
        <v>239201</v>
      </c>
      <c r="B455" s="352" t="s">
        <v>1122</v>
      </c>
      <c r="C455" s="353">
        <v>45637</v>
      </c>
      <c r="D455" s="357" t="s">
        <v>1124</v>
      </c>
      <c r="E455" s="439">
        <v>52</v>
      </c>
      <c r="F455" s="439">
        <v>50</v>
      </c>
      <c r="G455" s="439">
        <v>50</v>
      </c>
      <c r="H455" s="351">
        <v>35.39</v>
      </c>
      <c r="I455" s="411">
        <f t="shared" si="6"/>
        <v>1769.5</v>
      </c>
    </row>
    <row r="456" spans="1:9" ht="26.25" customHeight="1">
      <c r="A456" s="378" t="s">
        <v>569</v>
      </c>
      <c r="B456" s="347" t="s">
        <v>1122</v>
      </c>
      <c r="C456" s="348">
        <v>43099</v>
      </c>
      <c r="D456" s="349" t="s">
        <v>1125</v>
      </c>
      <c r="E456" s="439">
        <v>749</v>
      </c>
      <c r="F456" s="439">
        <v>534</v>
      </c>
      <c r="G456" s="439">
        <v>484</v>
      </c>
      <c r="H456" s="351">
        <v>0.8</v>
      </c>
      <c r="I456" s="411">
        <f t="shared" si="6"/>
        <v>387.20000000000005</v>
      </c>
    </row>
    <row r="457" spans="1:9" ht="26.25" customHeight="1">
      <c r="A457" s="378" t="s">
        <v>569</v>
      </c>
      <c r="B457" s="347" t="s">
        <v>1126</v>
      </c>
      <c r="C457" s="348">
        <v>43099</v>
      </c>
      <c r="D457" s="349" t="s">
        <v>1127</v>
      </c>
      <c r="E457" s="439">
        <v>742</v>
      </c>
      <c r="F457" s="439">
        <v>715</v>
      </c>
      <c r="G457" s="439">
        <v>672</v>
      </c>
      <c r="H457" s="351">
        <v>0.71</v>
      </c>
      <c r="I457" s="411">
        <f t="shared" si="6"/>
        <v>477.12</v>
      </c>
    </row>
    <row r="458" spans="1:9" ht="26.25" customHeight="1">
      <c r="A458" s="367" t="s">
        <v>446</v>
      </c>
      <c r="B458" s="347" t="s">
        <v>1126</v>
      </c>
      <c r="C458" s="348">
        <v>43099</v>
      </c>
      <c r="D458" s="349" t="s">
        <v>1128</v>
      </c>
      <c r="E458" s="439">
        <v>2695</v>
      </c>
      <c r="F458" s="439">
        <v>2639</v>
      </c>
      <c r="G458" s="439">
        <v>2325</v>
      </c>
      <c r="H458" s="351">
        <v>0.8</v>
      </c>
      <c r="I458" s="411">
        <f t="shared" si="6"/>
        <v>1860</v>
      </c>
    </row>
    <row r="459" spans="1:9" ht="26.25" customHeight="1">
      <c r="A459" s="367" t="s">
        <v>446</v>
      </c>
      <c r="B459" s="347" t="s">
        <v>1129</v>
      </c>
      <c r="C459" s="348">
        <v>45203</v>
      </c>
      <c r="D459" s="349" t="s">
        <v>1130</v>
      </c>
      <c r="E459" s="439">
        <v>2500</v>
      </c>
      <c r="F459" s="439">
        <v>2500</v>
      </c>
      <c r="G459" s="439">
        <v>2500</v>
      </c>
      <c r="H459" s="359">
        <v>4.13</v>
      </c>
      <c r="I459" s="411">
        <f t="shared" si="6"/>
        <v>10325</v>
      </c>
    </row>
    <row r="460" spans="1:9" ht="26.25" customHeight="1">
      <c r="A460" s="367" t="s">
        <v>446</v>
      </c>
      <c r="B460" s="347" t="s">
        <v>1126</v>
      </c>
      <c r="C460" s="348">
        <v>44965</v>
      </c>
      <c r="D460" s="349" t="s">
        <v>1131</v>
      </c>
      <c r="E460" s="439">
        <v>2578</v>
      </c>
      <c r="F460" s="439">
        <v>2573</v>
      </c>
      <c r="G460" s="439">
        <v>2473</v>
      </c>
      <c r="H460" s="359">
        <v>27.547999999999998</v>
      </c>
      <c r="I460" s="411">
        <f t="shared" si="6"/>
        <v>68126.203999999998</v>
      </c>
    </row>
    <row r="461" spans="1:9" ht="26.25" customHeight="1">
      <c r="A461" s="367"/>
      <c r="B461" s="347" t="s">
        <v>1132</v>
      </c>
      <c r="C461" s="348" t="s">
        <v>816</v>
      </c>
      <c r="D461" s="349" t="s">
        <v>1133</v>
      </c>
      <c r="E461" s="439">
        <v>0</v>
      </c>
      <c r="F461" s="439">
        <v>0</v>
      </c>
      <c r="G461" s="439">
        <v>12500</v>
      </c>
      <c r="H461" s="359">
        <v>3.54</v>
      </c>
      <c r="I461" s="411">
        <f t="shared" si="6"/>
        <v>44250</v>
      </c>
    </row>
    <row r="462" spans="1:9" ht="26.25" customHeight="1">
      <c r="A462" s="367" t="s">
        <v>446</v>
      </c>
      <c r="B462" s="347" t="s">
        <v>1134</v>
      </c>
      <c r="C462" s="348">
        <v>43099</v>
      </c>
      <c r="D462" s="349" t="s">
        <v>1135</v>
      </c>
      <c r="E462" s="439">
        <v>785</v>
      </c>
      <c r="F462" s="439">
        <v>765</v>
      </c>
      <c r="G462" s="439">
        <v>765</v>
      </c>
      <c r="H462" s="359">
        <v>1</v>
      </c>
      <c r="I462" s="411">
        <f t="shared" si="6"/>
        <v>765</v>
      </c>
    </row>
    <row r="463" spans="1:9" ht="26.25" customHeight="1">
      <c r="A463" s="414" t="s">
        <v>548</v>
      </c>
      <c r="B463" s="347" t="s">
        <v>1134</v>
      </c>
      <c r="C463" s="348">
        <v>43980</v>
      </c>
      <c r="D463" s="349" t="s">
        <v>1136</v>
      </c>
      <c r="E463" s="439">
        <v>156</v>
      </c>
      <c r="F463" s="439">
        <v>156</v>
      </c>
      <c r="G463" s="439">
        <v>156</v>
      </c>
      <c r="H463" s="351">
        <v>12.09</v>
      </c>
      <c r="I463" s="411">
        <f t="shared" si="6"/>
        <v>1886.04</v>
      </c>
    </row>
    <row r="464" spans="1:9" ht="26.25" customHeight="1">
      <c r="A464" s="414"/>
      <c r="B464" s="347" t="s">
        <v>1132</v>
      </c>
      <c r="C464" s="348">
        <v>43980</v>
      </c>
      <c r="D464" s="349" t="s">
        <v>1137</v>
      </c>
      <c r="E464" s="439">
        <v>1800</v>
      </c>
      <c r="F464" s="439">
        <v>1800</v>
      </c>
      <c r="G464" s="439">
        <v>1800</v>
      </c>
      <c r="H464" s="351">
        <v>1.82</v>
      </c>
      <c r="I464" s="411">
        <f t="shared" si="6"/>
        <v>3276</v>
      </c>
    </row>
    <row r="465" spans="1:9" ht="26.25" customHeight="1">
      <c r="A465" s="378">
        <v>239201</v>
      </c>
      <c r="B465" s="347" t="s">
        <v>1138</v>
      </c>
      <c r="C465" s="348" t="s">
        <v>517</v>
      </c>
      <c r="D465" s="349" t="s">
        <v>1139</v>
      </c>
      <c r="E465" s="439">
        <v>1</v>
      </c>
      <c r="F465" s="439">
        <v>1</v>
      </c>
      <c r="G465" s="439">
        <v>1</v>
      </c>
      <c r="H465" s="351">
        <v>11632.44</v>
      </c>
      <c r="I465" s="411">
        <f t="shared" si="6"/>
        <v>11632.44</v>
      </c>
    </row>
    <row r="466" spans="1:9" ht="26.25" customHeight="1">
      <c r="A466" s="378">
        <v>239201</v>
      </c>
      <c r="B466" s="347" t="s">
        <v>1140</v>
      </c>
      <c r="C466" s="348" t="s">
        <v>418</v>
      </c>
      <c r="D466" s="349" t="s">
        <v>1141</v>
      </c>
      <c r="E466" s="439">
        <v>2</v>
      </c>
      <c r="F466" s="439">
        <v>0</v>
      </c>
      <c r="G466" s="439">
        <v>0</v>
      </c>
      <c r="H466" s="351"/>
      <c r="I466" s="411">
        <f t="shared" si="6"/>
        <v>0</v>
      </c>
    </row>
    <row r="467" spans="1:9" ht="26.25" customHeight="1">
      <c r="A467" s="373" t="s">
        <v>446</v>
      </c>
      <c r="B467" s="347" t="s">
        <v>1126</v>
      </c>
      <c r="C467" s="348">
        <v>45217</v>
      </c>
      <c r="D467" s="349" t="s">
        <v>1142</v>
      </c>
      <c r="E467" s="439">
        <v>63</v>
      </c>
      <c r="F467" s="439">
        <v>48</v>
      </c>
      <c r="G467" s="439">
        <v>38</v>
      </c>
      <c r="H467" s="351">
        <v>56</v>
      </c>
      <c r="I467" s="411">
        <f t="shared" si="6"/>
        <v>2128</v>
      </c>
    </row>
    <row r="468" spans="1:9" ht="26.25" customHeight="1">
      <c r="A468" s="447"/>
      <c r="B468" s="347" t="s">
        <v>1143</v>
      </c>
      <c r="C468" s="348" t="s">
        <v>816</v>
      </c>
      <c r="D468" s="349" t="s">
        <v>1142</v>
      </c>
      <c r="E468" s="439">
        <v>0</v>
      </c>
      <c r="F468" s="439">
        <v>75</v>
      </c>
      <c r="G468" s="439">
        <v>75</v>
      </c>
      <c r="H468" s="351">
        <v>45.02</v>
      </c>
      <c r="I468" s="411">
        <v>3376.5000000000005</v>
      </c>
    </row>
    <row r="469" spans="1:9" ht="26.25" customHeight="1">
      <c r="A469" s="367" t="s">
        <v>446</v>
      </c>
      <c r="B469" s="425" t="s">
        <v>1144</v>
      </c>
      <c r="C469" s="348" t="s">
        <v>1145</v>
      </c>
      <c r="D469" s="349" t="s">
        <v>1146</v>
      </c>
      <c r="E469" s="439">
        <v>0</v>
      </c>
      <c r="F469" s="439">
        <v>50</v>
      </c>
      <c r="G469" s="439">
        <v>0</v>
      </c>
      <c r="H469" s="351">
        <v>205.32</v>
      </c>
      <c r="I469" s="411">
        <f t="shared" si="6"/>
        <v>0</v>
      </c>
    </row>
    <row r="470" spans="1:9" ht="26.25" customHeight="1">
      <c r="A470" s="375" t="s">
        <v>836</v>
      </c>
      <c r="B470" s="347" t="s">
        <v>1147</v>
      </c>
      <c r="C470" s="348">
        <v>44942</v>
      </c>
      <c r="D470" s="349" t="s">
        <v>1148</v>
      </c>
      <c r="E470" s="439">
        <v>6</v>
      </c>
      <c r="F470" s="439">
        <v>6</v>
      </c>
      <c r="G470" s="439">
        <v>6</v>
      </c>
      <c r="H470" s="351">
        <v>334.75</v>
      </c>
      <c r="I470" s="411">
        <f t="shared" si="6"/>
        <v>2008.5</v>
      </c>
    </row>
    <row r="471" spans="1:9" ht="26.25" customHeight="1">
      <c r="A471" s="375"/>
      <c r="B471" s="347" t="s">
        <v>1149</v>
      </c>
      <c r="C471" s="348">
        <v>45750</v>
      </c>
      <c r="D471" s="349" t="s">
        <v>1150</v>
      </c>
      <c r="E471" s="439">
        <v>0</v>
      </c>
      <c r="F471" s="439">
        <v>0</v>
      </c>
      <c r="G471" s="439">
        <v>60</v>
      </c>
      <c r="H471" s="351">
        <v>225</v>
      </c>
      <c r="I471" s="411">
        <f t="shared" si="6"/>
        <v>13500</v>
      </c>
    </row>
    <row r="472" spans="1:9" ht="26.25" customHeight="1">
      <c r="A472" s="375" t="s">
        <v>1070</v>
      </c>
      <c r="B472" s="344" t="s">
        <v>1151</v>
      </c>
      <c r="C472" s="345">
        <v>45483</v>
      </c>
      <c r="D472" s="346" t="s">
        <v>1152</v>
      </c>
      <c r="E472" s="439">
        <v>1</v>
      </c>
      <c r="F472" s="439">
        <v>1</v>
      </c>
      <c r="G472" s="439">
        <v>1</v>
      </c>
      <c r="H472" s="329">
        <v>295</v>
      </c>
      <c r="I472" s="411">
        <f t="shared" si="6"/>
        <v>295</v>
      </c>
    </row>
    <row r="473" spans="1:9" ht="26.25" customHeight="1">
      <c r="A473" s="375" t="s">
        <v>1070</v>
      </c>
      <c r="B473" s="344" t="s">
        <v>1151</v>
      </c>
      <c r="C473" s="345" t="s">
        <v>517</v>
      </c>
      <c r="D473" s="346" t="s">
        <v>1153</v>
      </c>
      <c r="E473" s="439">
        <v>1</v>
      </c>
      <c r="F473" s="439">
        <v>1</v>
      </c>
      <c r="G473" s="439">
        <v>1</v>
      </c>
      <c r="H473" s="329">
        <v>47.2</v>
      </c>
      <c r="I473" s="411">
        <f t="shared" si="6"/>
        <v>47.2</v>
      </c>
    </row>
    <row r="474" spans="1:9" ht="26.25" customHeight="1">
      <c r="A474" s="375" t="s">
        <v>1070</v>
      </c>
      <c r="B474" s="344" t="s">
        <v>1151</v>
      </c>
      <c r="C474" s="345" t="s">
        <v>517</v>
      </c>
      <c r="D474" s="346" t="s">
        <v>1154</v>
      </c>
      <c r="E474" s="439">
        <v>1</v>
      </c>
      <c r="F474" s="439">
        <v>1</v>
      </c>
      <c r="G474" s="439">
        <v>1</v>
      </c>
      <c r="H474" s="329">
        <v>53.1</v>
      </c>
      <c r="I474" s="411">
        <f t="shared" si="6"/>
        <v>53.1</v>
      </c>
    </row>
    <row r="475" spans="1:9" ht="26.25" customHeight="1">
      <c r="A475" s="375" t="s">
        <v>1070</v>
      </c>
      <c r="B475" s="344" t="s">
        <v>1151</v>
      </c>
      <c r="C475" s="345" t="s">
        <v>517</v>
      </c>
      <c r="D475" s="346" t="s">
        <v>1155</v>
      </c>
      <c r="E475" s="439">
        <v>1</v>
      </c>
      <c r="F475" s="439">
        <v>1</v>
      </c>
      <c r="G475" s="439">
        <v>1</v>
      </c>
      <c r="H475" s="329">
        <v>47.2</v>
      </c>
      <c r="I475" s="411">
        <f t="shared" si="6"/>
        <v>47.2</v>
      </c>
    </row>
    <row r="476" spans="1:9" ht="26.25" customHeight="1">
      <c r="A476" s="375" t="s">
        <v>1070</v>
      </c>
      <c r="B476" s="344" t="s">
        <v>1151</v>
      </c>
      <c r="C476" s="345" t="s">
        <v>517</v>
      </c>
      <c r="D476" s="346" t="s">
        <v>1156</v>
      </c>
      <c r="E476" s="439">
        <v>1</v>
      </c>
      <c r="F476" s="439">
        <v>1</v>
      </c>
      <c r="G476" s="439">
        <v>1</v>
      </c>
      <c r="H476" s="329">
        <v>23.6</v>
      </c>
      <c r="I476" s="411">
        <f t="shared" si="6"/>
        <v>23.6</v>
      </c>
    </row>
    <row r="477" spans="1:9" ht="26.25" customHeight="1">
      <c r="A477" s="378">
        <v>239201</v>
      </c>
      <c r="B477" s="415" t="s">
        <v>1151</v>
      </c>
      <c r="C477" s="416">
        <v>45483</v>
      </c>
      <c r="D477" s="417" t="s">
        <v>1157</v>
      </c>
      <c r="E477" s="442">
        <v>8</v>
      </c>
      <c r="F477" s="442">
        <v>8</v>
      </c>
      <c r="G477" s="442">
        <v>8</v>
      </c>
      <c r="H477" s="329">
        <v>177</v>
      </c>
      <c r="I477" s="411">
        <f t="shared" si="6"/>
        <v>1416</v>
      </c>
    </row>
    <row r="478" spans="1:9" ht="26.25" customHeight="1">
      <c r="A478" s="375" t="s">
        <v>1070</v>
      </c>
      <c r="B478" s="347" t="s">
        <v>1158</v>
      </c>
      <c r="C478" s="348">
        <v>43099</v>
      </c>
      <c r="D478" s="349" t="s">
        <v>1159</v>
      </c>
      <c r="E478" s="439">
        <v>9</v>
      </c>
      <c r="F478" s="439">
        <v>1</v>
      </c>
      <c r="G478" s="439">
        <v>1</v>
      </c>
      <c r="H478" s="351">
        <v>60</v>
      </c>
      <c r="I478" s="411">
        <f t="shared" si="6"/>
        <v>60</v>
      </c>
    </row>
    <row r="479" spans="1:9" ht="26.25" customHeight="1">
      <c r="A479" s="375" t="s">
        <v>1070</v>
      </c>
      <c r="B479" s="344" t="s">
        <v>1160</v>
      </c>
      <c r="C479" s="345" t="s">
        <v>517</v>
      </c>
      <c r="D479" s="346" t="s">
        <v>1161</v>
      </c>
      <c r="E479" s="439">
        <v>1</v>
      </c>
      <c r="F479" s="439">
        <v>1</v>
      </c>
      <c r="G479" s="439">
        <v>1</v>
      </c>
      <c r="H479" s="329">
        <v>42.84</v>
      </c>
      <c r="I479" s="411">
        <f t="shared" si="6"/>
        <v>42.84</v>
      </c>
    </row>
    <row r="480" spans="1:9" ht="26.25" customHeight="1">
      <c r="A480" s="367" t="s">
        <v>446</v>
      </c>
      <c r="B480" s="344" t="s">
        <v>1160</v>
      </c>
      <c r="C480" s="345" t="s">
        <v>517</v>
      </c>
      <c r="D480" s="346" t="s">
        <v>1162</v>
      </c>
      <c r="E480" s="439">
        <v>1</v>
      </c>
      <c r="F480" s="439">
        <v>1</v>
      </c>
      <c r="G480" s="439">
        <v>1</v>
      </c>
      <c r="H480" s="329">
        <v>448.4</v>
      </c>
      <c r="I480" s="411">
        <f t="shared" si="6"/>
        <v>448.4</v>
      </c>
    </row>
    <row r="481" spans="1:10" ht="26.25" customHeight="1">
      <c r="A481" s="378" t="s">
        <v>775</v>
      </c>
      <c r="B481" s="344" t="s">
        <v>1160</v>
      </c>
      <c r="C481" s="345" t="s">
        <v>517</v>
      </c>
      <c r="D481" s="346" t="s">
        <v>1163</v>
      </c>
      <c r="E481" s="439">
        <v>1</v>
      </c>
      <c r="F481" s="439">
        <v>1</v>
      </c>
      <c r="G481" s="439">
        <v>1</v>
      </c>
      <c r="H481" s="329">
        <v>587.64</v>
      </c>
      <c r="I481" s="411">
        <f t="shared" si="6"/>
        <v>587.64</v>
      </c>
    </row>
    <row r="482" spans="1:10" ht="26.25" customHeight="1">
      <c r="A482" s="378" t="s">
        <v>775</v>
      </c>
      <c r="B482" s="344" t="s">
        <v>1160</v>
      </c>
      <c r="C482" s="345" t="s">
        <v>517</v>
      </c>
      <c r="D482" s="346" t="s">
        <v>1164</v>
      </c>
      <c r="E482" s="439">
        <v>1</v>
      </c>
      <c r="F482" s="439">
        <v>1</v>
      </c>
      <c r="G482" s="439">
        <v>1</v>
      </c>
      <c r="H482" s="329">
        <v>35.4</v>
      </c>
      <c r="I482" s="411">
        <f t="shared" si="6"/>
        <v>35.4</v>
      </c>
    </row>
    <row r="483" spans="1:10" ht="26.25" customHeight="1">
      <c r="A483" s="378" t="s">
        <v>775</v>
      </c>
      <c r="B483" s="344" t="s">
        <v>1160</v>
      </c>
      <c r="C483" s="345" t="s">
        <v>517</v>
      </c>
      <c r="D483" s="346" t="s">
        <v>1165</v>
      </c>
      <c r="E483" s="439">
        <v>1</v>
      </c>
      <c r="F483" s="439">
        <v>1</v>
      </c>
      <c r="G483" s="439">
        <v>1</v>
      </c>
      <c r="H483" s="329">
        <v>44.84</v>
      </c>
      <c r="I483" s="411">
        <f t="shared" si="6"/>
        <v>44.84</v>
      </c>
    </row>
    <row r="484" spans="1:10" ht="26.25" customHeight="1">
      <c r="A484" s="378" t="s">
        <v>1166</v>
      </c>
      <c r="B484" s="344" t="s">
        <v>1160</v>
      </c>
      <c r="C484" s="345" t="s">
        <v>517</v>
      </c>
      <c r="D484" s="346" t="s">
        <v>1167</v>
      </c>
      <c r="E484" s="439">
        <v>1</v>
      </c>
      <c r="F484" s="439">
        <v>1</v>
      </c>
      <c r="G484" s="439">
        <v>1</v>
      </c>
      <c r="H484" s="329">
        <v>37.76</v>
      </c>
      <c r="I484" s="411">
        <f t="shared" si="6"/>
        <v>37.76</v>
      </c>
    </row>
    <row r="485" spans="1:10" ht="26.25" customHeight="1">
      <c r="A485" s="378" t="s">
        <v>1166</v>
      </c>
      <c r="B485" s="344" t="s">
        <v>1160</v>
      </c>
      <c r="C485" s="345" t="s">
        <v>517</v>
      </c>
      <c r="D485" s="346" t="s">
        <v>1168</v>
      </c>
      <c r="E485" s="439">
        <v>1</v>
      </c>
      <c r="F485" s="439">
        <v>1</v>
      </c>
      <c r="G485" s="439">
        <v>1</v>
      </c>
      <c r="H485" s="329">
        <v>42.48</v>
      </c>
      <c r="I485" s="411">
        <f t="shared" si="6"/>
        <v>42.48</v>
      </c>
    </row>
    <row r="486" spans="1:10" ht="26.25" customHeight="1">
      <c r="A486" s="373" t="s">
        <v>836</v>
      </c>
      <c r="B486" s="344" t="s">
        <v>1160</v>
      </c>
      <c r="C486" s="345" t="s">
        <v>517</v>
      </c>
      <c r="D486" s="346" t="s">
        <v>1169</v>
      </c>
      <c r="E486" s="439">
        <v>1</v>
      </c>
      <c r="F486" s="439">
        <v>1</v>
      </c>
      <c r="G486" s="439">
        <v>1</v>
      </c>
      <c r="H486" s="329">
        <v>53.1</v>
      </c>
      <c r="I486" s="411">
        <f t="shared" si="6"/>
        <v>53.1</v>
      </c>
    </row>
    <row r="487" spans="1:10" ht="26.25" customHeight="1">
      <c r="A487" s="375" t="s">
        <v>836</v>
      </c>
      <c r="B487" s="344" t="s">
        <v>1160</v>
      </c>
      <c r="C487" s="345" t="s">
        <v>517</v>
      </c>
      <c r="D487" s="346" t="s">
        <v>1170</v>
      </c>
      <c r="E487" s="439">
        <v>1</v>
      </c>
      <c r="F487" s="439">
        <v>1</v>
      </c>
      <c r="G487" s="439">
        <v>1</v>
      </c>
      <c r="H487" s="329">
        <v>171.1</v>
      </c>
      <c r="I487" s="411">
        <f t="shared" si="6"/>
        <v>171.1</v>
      </c>
    </row>
    <row r="488" spans="1:10" ht="26.25" customHeight="1">
      <c r="A488" s="375" t="s">
        <v>551</v>
      </c>
      <c r="B488" s="344" t="s">
        <v>1160</v>
      </c>
      <c r="C488" s="345" t="s">
        <v>517</v>
      </c>
      <c r="D488" s="346" t="s">
        <v>1171</v>
      </c>
      <c r="E488" s="439">
        <v>1</v>
      </c>
      <c r="F488" s="439">
        <v>1</v>
      </c>
      <c r="G488" s="439">
        <v>1</v>
      </c>
      <c r="H488" s="329">
        <v>113.28</v>
      </c>
      <c r="I488" s="411">
        <f t="shared" si="6"/>
        <v>113.28</v>
      </c>
    </row>
    <row r="489" spans="1:10" ht="26.25" customHeight="1">
      <c r="A489" s="378" t="s">
        <v>551</v>
      </c>
      <c r="B489" s="344" t="s">
        <v>1160</v>
      </c>
      <c r="C489" s="345" t="s">
        <v>517</v>
      </c>
      <c r="D489" s="346" t="s">
        <v>1172</v>
      </c>
      <c r="E489" s="439">
        <v>1</v>
      </c>
      <c r="F489" s="439">
        <v>1</v>
      </c>
      <c r="G489" s="439">
        <v>1</v>
      </c>
      <c r="H489" s="329">
        <v>171.1</v>
      </c>
      <c r="I489" s="411">
        <f t="shared" si="6"/>
        <v>171.1</v>
      </c>
      <c r="J489" s="278"/>
    </row>
    <row r="490" spans="1:10" ht="26.25" customHeight="1">
      <c r="A490" s="373" t="s">
        <v>569</v>
      </c>
      <c r="B490" s="344" t="s">
        <v>1160</v>
      </c>
      <c r="C490" s="345" t="s">
        <v>517</v>
      </c>
      <c r="D490" s="346" t="s">
        <v>1173</v>
      </c>
      <c r="E490" s="439">
        <v>1</v>
      </c>
      <c r="F490" s="439">
        <v>1</v>
      </c>
      <c r="G490" s="439">
        <v>1</v>
      </c>
      <c r="H490" s="329">
        <v>705.64</v>
      </c>
      <c r="I490" s="411">
        <f t="shared" si="6"/>
        <v>705.64</v>
      </c>
    </row>
    <row r="491" spans="1:10" ht="26.25" customHeight="1">
      <c r="A491" s="375" t="s">
        <v>836</v>
      </c>
      <c r="B491" s="344" t="s">
        <v>1160</v>
      </c>
      <c r="C491" s="345" t="s">
        <v>517</v>
      </c>
      <c r="D491" s="346" t="s">
        <v>1174</v>
      </c>
      <c r="E491" s="439">
        <v>1</v>
      </c>
      <c r="F491" s="439">
        <v>1</v>
      </c>
      <c r="G491" s="439">
        <v>1</v>
      </c>
      <c r="H491" s="329">
        <v>348.1</v>
      </c>
      <c r="I491" s="411">
        <f t="shared" ref="I491:I527" si="7">G491*H491</f>
        <v>348.1</v>
      </c>
    </row>
    <row r="492" spans="1:10" ht="26.25" customHeight="1">
      <c r="A492" s="375" t="s">
        <v>551</v>
      </c>
      <c r="B492" s="347" t="s">
        <v>1175</v>
      </c>
      <c r="C492" s="348">
        <v>44078</v>
      </c>
      <c r="D492" s="349" t="s">
        <v>1176</v>
      </c>
      <c r="E492" s="439">
        <v>54</v>
      </c>
      <c r="F492" s="439">
        <v>54</v>
      </c>
      <c r="G492" s="439">
        <v>54</v>
      </c>
      <c r="H492" s="351">
        <v>2000</v>
      </c>
      <c r="I492" s="411">
        <f t="shared" si="7"/>
        <v>108000</v>
      </c>
    </row>
    <row r="493" spans="1:10" ht="26.25" customHeight="1">
      <c r="A493" s="375" t="s">
        <v>1070</v>
      </c>
      <c r="B493" s="344" t="s">
        <v>1175</v>
      </c>
      <c r="C493" s="345" t="s">
        <v>508</v>
      </c>
      <c r="D493" s="346" t="s">
        <v>1177</v>
      </c>
      <c r="E493" s="439">
        <v>0</v>
      </c>
      <c r="F493" s="439">
        <v>0</v>
      </c>
      <c r="G493" s="439">
        <v>0</v>
      </c>
      <c r="H493" s="329">
        <v>157.41</v>
      </c>
      <c r="I493" s="411">
        <f t="shared" si="7"/>
        <v>0</v>
      </c>
    </row>
    <row r="494" spans="1:10" ht="26.25" customHeight="1">
      <c r="A494" s="378" t="s">
        <v>551</v>
      </c>
      <c r="B494" s="344" t="s">
        <v>1175</v>
      </c>
      <c r="C494" s="345" t="s">
        <v>508</v>
      </c>
      <c r="D494" s="346" t="s">
        <v>1178</v>
      </c>
      <c r="E494" s="439">
        <v>0</v>
      </c>
      <c r="F494" s="439">
        <v>0</v>
      </c>
      <c r="G494" s="439">
        <v>0</v>
      </c>
      <c r="H494" s="329">
        <v>1252.8</v>
      </c>
      <c r="I494" s="411">
        <f t="shared" si="7"/>
        <v>0</v>
      </c>
    </row>
    <row r="495" spans="1:10" ht="26.25" customHeight="1">
      <c r="A495" s="378" t="s">
        <v>426</v>
      </c>
      <c r="B495" s="352" t="s">
        <v>1179</v>
      </c>
      <c r="C495" s="353">
        <v>45634</v>
      </c>
      <c r="D495" s="346" t="s">
        <v>1180</v>
      </c>
      <c r="E495" s="439">
        <v>12</v>
      </c>
      <c r="F495" s="439">
        <v>12</v>
      </c>
      <c r="G495" s="439">
        <v>12</v>
      </c>
      <c r="H495" s="351">
        <v>448.4</v>
      </c>
      <c r="I495" s="411">
        <f t="shared" si="7"/>
        <v>5380.7999999999993</v>
      </c>
    </row>
    <row r="496" spans="1:10" ht="26.25" customHeight="1">
      <c r="A496" s="378" t="s">
        <v>426</v>
      </c>
      <c r="B496" s="347" t="s">
        <v>1175</v>
      </c>
      <c r="C496" s="348">
        <v>44911</v>
      </c>
      <c r="D496" s="349" t="s">
        <v>1181</v>
      </c>
      <c r="E496" s="439">
        <v>12</v>
      </c>
      <c r="F496" s="439">
        <v>12</v>
      </c>
      <c r="G496" s="439">
        <v>12</v>
      </c>
      <c r="H496" s="351">
        <v>514.79999999999995</v>
      </c>
      <c r="I496" s="411">
        <f t="shared" si="7"/>
        <v>6177.5999999999995</v>
      </c>
    </row>
    <row r="497" spans="1:9" ht="26.25" customHeight="1">
      <c r="A497" s="378" t="s">
        <v>446</v>
      </c>
      <c r="B497" s="347" t="s">
        <v>1182</v>
      </c>
      <c r="C497" s="348">
        <v>45469</v>
      </c>
      <c r="D497" s="349" t="s">
        <v>1183</v>
      </c>
      <c r="E497" s="439">
        <v>0</v>
      </c>
      <c r="F497" s="439">
        <v>0</v>
      </c>
      <c r="G497" s="439">
        <v>0</v>
      </c>
      <c r="H497" s="351">
        <v>21.24</v>
      </c>
      <c r="I497" s="411">
        <f t="shared" si="7"/>
        <v>0</v>
      </c>
    </row>
    <row r="498" spans="1:9" ht="26.25" customHeight="1">
      <c r="A498" s="378"/>
      <c r="B498" s="347" t="s">
        <v>1182</v>
      </c>
      <c r="C498" s="348" t="s">
        <v>816</v>
      </c>
      <c r="D498" s="349" t="s">
        <v>1184</v>
      </c>
      <c r="E498" s="439">
        <v>0</v>
      </c>
      <c r="F498" s="439">
        <v>0</v>
      </c>
      <c r="G498" s="439">
        <v>150</v>
      </c>
      <c r="H498" s="351">
        <v>25.45</v>
      </c>
      <c r="I498" s="411">
        <f t="shared" si="7"/>
        <v>3817.5</v>
      </c>
    </row>
    <row r="499" spans="1:9" ht="26.25" customHeight="1">
      <c r="A499" s="378" t="s">
        <v>446</v>
      </c>
      <c r="B499" s="344" t="s">
        <v>1185</v>
      </c>
      <c r="C499" s="345" t="s">
        <v>517</v>
      </c>
      <c r="D499" s="346" t="s">
        <v>1186</v>
      </c>
      <c r="E499" s="439">
        <v>3</v>
      </c>
      <c r="F499" s="439">
        <v>3</v>
      </c>
      <c r="G499" s="439">
        <v>3</v>
      </c>
      <c r="H499" s="329">
        <v>3481</v>
      </c>
      <c r="I499" s="411">
        <f t="shared" si="7"/>
        <v>10443</v>
      </c>
    </row>
    <row r="500" spans="1:9" ht="26.25" customHeight="1">
      <c r="A500" s="378" t="s">
        <v>446</v>
      </c>
      <c r="B500" s="344" t="s">
        <v>1187</v>
      </c>
      <c r="C500" s="345">
        <v>45483</v>
      </c>
      <c r="D500" s="346" t="s">
        <v>1188</v>
      </c>
      <c r="E500" s="439">
        <v>35</v>
      </c>
      <c r="F500" s="439">
        <v>35</v>
      </c>
      <c r="G500" s="439">
        <v>35</v>
      </c>
      <c r="H500" s="329">
        <v>177</v>
      </c>
      <c r="I500" s="411">
        <f t="shared" si="7"/>
        <v>6195</v>
      </c>
    </row>
    <row r="501" spans="1:9" ht="26.25" customHeight="1">
      <c r="A501" s="378" t="s">
        <v>446</v>
      </c>
      <c r="B501" s="344" t="s">
        <v>1187</v>
      </c>
      <c r="C501" s="345">
        <v>45361</v>
      </c>
      <c r="D501" s="346" t="s">
        <v>1189</v>
      </c>
      <c r="E501" s="439">
        <v>25</v>
      </c>
      <c r="F501" s="439">
        <v>25</v>
      </c>
      <c r="G501" s="439">
        <v>0</v>
      </c>
      <c r="H501" s="329">
        <v>269.04000000000002</v>
      </c>
      <c r="I501" s="411">
        <f t="shared" si="7"/>
        <v>0</v>
      </c>
    </row>
    <row r="502" spans="1:9" ht="26.25" customHeight="1">
      <c r="A502" s="378" t="s">
        <v>446</v>
      </c>
      <c r="B502" s="347" t="s">
        <v>648</v>
      </c>
      <c r="C502" s="348">
        <v>43099</v>
      </c>
      <c r="D502" s="349" t="s">
        <v>1190</v>
      </c>
      <c r="E502" s="439">
        <v>1</v>
      </c>
      <c r="F502" s="439">
        <v>1</v>
      </c>
      <c r="G502" s="439">
        <v>1</v>
      </c>
      <c r="H502" s="351">
        <v>2592</v>
      </c>
      <c r="I502" s="411">
        <f t="shared" si="7"/>
        <v>2592</v>
      </c>
    </row>
    <row r="503" spans="1:9" ht="26.25" customHeight="1">
      <c r="A503" s="373" t="s">
        <v>548</v>
      </c>
      <c r="B503" s="344" t="s">
        <v>1191</v>
      </c>
      <c r="C503" s="345">
        <v>45361</v>
      </c>
      <c r="D503" s="346" t="s">
        <v>1192</v>
      </c>
      <c r="E503" s="439">
        <v>6</v>
      </c>
      <c r="F503" s="439">
        <v>6</v>
      </c>
      <c r="G503" s="439">
        <v>6</v>
      </c>
      <c r="H503" s="329">
        <v>676.14</v>
      </c>
      <c r="I503" s="411">
        <f t="shared" si="7"/>
        <v>4056.84</v>
      </c>
    </row>
    <row r="504" spans="1:9" ht="26.25" customHeight="1">
      <c r="A504" s="367" t="s">
        <v>446</v>
      </c>
      <c r="B504" s="344" t="s">
        <v>1191</v>
      </c>
      <c r="C504" s="345">
        <v>45361</v>
      </c>
      <c r="D504" s="346" t="s">
        <v>1193</v>
      </c>
      <c r="E504" s="439">
        <v>14</v>
      </c>
      <c r="F504" s="439">
        <v>14</v>
      </c>
      <c r="G504" s="439">
        <v>14</v>
      </c>
      <c r="H504" s="329">
        <v>1250.8</v>
      </c>
      <c r="I504" s="411">
        <f t="shared" si="7"/>
        <v>17511.2</v>
      </c>
    </row>
    <row r="505" spans="1:9" ht="26.25" customHeight="1">
      <c r="A505" s="367"/>
      <c r="B505" s="344" t="s">
        <v>1191</v>
      </c>
      <c r="C505" s="345">
        <v>45750</v>
      </c>
      <c r="D505" s="346" t="s">
        <v>1194</v>
      </c>
      <c r="E505" s="439">
        <v>0</v>
      </c>
      <c r="F505" s="439">
        <v>0</v>
      </c>
      <c r="G505" s="439">
        <v>10</v>
      </c>
      <c r="H505" s="329">
        <v>1095</v>
      </c>
      <c r="I505" s="411">
        <f t="shared" si="7"/>
        <v>10950</v>
      </c>
    </row>
    <row r="506" spans="1:9" ht="26.25" customHeight="1">
      <c r="A506" s="367"/>
      <c r="B506" s="344" t="s">
        <v>1191</v>
      </c>
      <c r="C506" s="345">
        <v>45750</v>
      </c>
      <c r="D506" s="346" t="s">
        <v>1195</v>
      </c>
      <c r="E506" s="439">
        <v>0</v>
      </c>
      <c r="F506" s="439">
        <v>0</v>
      </c>
      <c r="G506" s="439">
        <v>10</v>
      </c>
      <c r="H506" s="329">
        <v>1595</v>
      </c>
      <c r="I506" s="411">
        <f t="shared" si="7"/>
        <v>15950</v>
      </c>
    </row>
    <row r="507" spans="1:9" ht="26.25" customHeight="1">
      <c r="A507" s="367" t="s">
        <v>446</v>
      </c>
      <c r="B507" s="347" t="s">
        <v>1187</v>
      </c>
      <c r="C507" s="348">
        <v>43099</v>
      </c>
      <c r="D507" s="349" t="s">
        <v>1196</v>
      </c>
      <c r="E507" s="439">
        <v>3</v>
      </c>
      <c r="F507" s="442">
        <v>3</v>
      </c>
      <c r="G507" s="439">
        <v>3</v>
      </c>
      <c r="H507" s="351">
        <v>3144.14</v>
      </c>
      <c r="I507" s="411">
        <f t="shared" si="7"/>
        <v>9432.42</v>
      </c>
    </row>
    <row r="508" spans="1:9" ht="26.25" customHeight="1">
      <c r="A508" s="367"/>
      <c r="B508" s="347" t="s">
        <v>1197</v>
      </c>
      <c r="C508" s="348">
        <v>45750</v>
      </c>
      <c r="D508" s="349" t="s">
        <v>1198</v>
      </c>
      <c r="E508" s="439">
        <v>0</v>
      </c>
      <c r="F508" s="442">
        <v>0</v>
      </c>
      <c r="G508" s="439">
        <v>200</v>
      </c>
      <c r="H508" s="351">
        <v>10</v>
      </c>
      <c r="I508" s="411">
        <f t="shared" si="7"/>
        <v>2000</v>
      </c>
    </row>
    <row r="509" spans="1:9" ht="26.25" customHeight="1">
      <c r="A509" s="367"/>
      <c r="B509" s="347" t="s">
        <v>1197</v>
      </c>
      <c r="C509" s="348">
        <v>45750</v>
      </c>
      <c r="D509" s="349" t="s">
        <v>1199</v>
      </c>
      <c r="E509" s="439">
        <v>0</v>
      </c>
      <c r="F509" s="442">
        <v>0</v>
      </c>
      <c r="G509" s="439">
        <v>200</v>
      </c>
      <c r="H509" s="351">
        <v>15</v>
      </c>
      <c r="I509" s="411">
        <f t="shared" si="7"/>
        <v>3000</v>
      </c>
    </row>
    <row r="510" spans="1:9" ht="26.25" customHeight="1">
      <c r="A510" s="367" t="s">
        <v>446</v>
      </c>
      <c r="B510" s="347" t="s">
        <v>1200</v>
      </c>
      <c r="C510" s="348">
        <v>43099</v>
      </c>
      <c r="D510" s="349" t="s">
        <v>1201</v>
      </c>
      <c r="E510" s="439">
        <v>41</v>
      </c>
      <c r="F510" s="439">
        <v>41</v>
      </c>
      <c r="G510" s="439">
        <v>41</v>
      </c>
      <c r="H510" s="351">
        <v>61.95</v>
      </c>
      <c r="I510" s="411">
        <f t="shared" si="7"/>
        <v>2539.9500000000003</v>
      </c>
    </row>
    <row r="511" spans="1:9" ht="26.25" customHeight="1">
      <c r="A511" s="378" t="s">
        <v>446</v>
      </c>
      <c r="B511" s="344" t="s">
        <v>379</v>
      </c>
      <c r="C511" s="345" t="s">
        <v>517</v>
      </c>
      <c r="D511" s="346" t="s">
        <v>1202</v>
      </c>
      <c r="E511" s="439">
        <v>40</v>
      </c>
      <c r="F511" s="439">
        <v>40</v>
      </c>
      <c r="G511" s="439">
        <v>40</v>
      </c>
      <c r="H511" s="329">
        <v>861.4</v>
      </c>
      <c r="I511" s="411">
        <f t="shared" si="7"/>
        <v>34456</v>
      </c>
    </row>
    <row r="512" spans="1:9" ht="26.25" customHeight="1">
      <c r="A512" s="375" t="s">
        <v>422</v>
      </c>
      <c r="B512" s="344" t="s">
        <v>379</v>
      </c>
      <c r="C512" s="345">
        <v>45483</v>
      </c>
      <c r="D512" s="346" t="s">
        <v>1203</v>
      </c>
      <c r="E512" s="439">
        <v>8</v>
      </c>
      <c r="F512" s="439">
        <v>8</v>
      </c>
      <c r="G512" s="439">
        <v>4</v>
      </c>
      <c r="H512" s="329">
        <v>2950</v>
      </c>
      <c r="I512" s="411">
        <f t="shared" si="7"/>
        <v>11800</v>
      </c>
    </row>
    <row r="513" spans="1:11" ht="26.25" customHeight="1">
      <c r="A513" s="378" t="s">
        <v>422</v>
      </c>
      <c r="B513" s="344" t="s">
        <v>1204</v>
      </c>
      <c r="C513" s="345">
        <v>45361</v>
      </c>
      <c r="D513" s="346" t="s">
        <v>1205</v>
      </c>
      <c r="E513" s="439">
        <v>1</v>
      </c>
      <c r="F513" s="439">
        <v>1</v>
      </c>
      <c r="G513" s="439">
        <v>1</v>
      </c>
      <c r="H513" s="329">
        <v>415.36</v>
      </c>
      <c r="I513" s="411">
        <f t="shared" si="7"/>
        <v>415.36</v>
      </c>
    </row>
    <row r="514" spans="1:11" ht="26.25" customHeight="1">
      <c r="A514" s="388" t="s">
        <v>426</v>
      </c>
      <c r="B514" s="344" t="s">
        <v>1204</v>
      </c>
      <c r="C514" s="345">
        <v>45361</v>
      </c>
      <c r="D514" s="346" t="s">
        <v>1206</v>
      </c>
      <c r="E514" s="439">
        <v>1</v>
      </c>
      <c r="F514" s="439">
        <v>1</v>
      </c>
      <c r="G514" s="439">
        <v>1</v>
      </c>
      <c r="H514" s="329">
        <v>263.14</v>
      </c>
      <c r="I514" s="411">
        <f t="shared" si="7"/>
        <v>263.14</v>
      </c>
    </row>
    <row r="515" spans="1:11" ht="26.25" customHeight="1">
      <c r="A515" s="378" t="s">
        <v>422</v>
      </c>
      <c r="B515" s="344" t="s">
        <v>1204</v>
      </c>
      <c r="C515" s="345">
        <v>45361</v>
      </c>
      <c r="D515" s="346" t="s">
        <v>1207</v>
      </c>
      <c r="E515" s="439">
        <v>1</v>
      </c>
      <c r="F515" s="439">
        <v>1</v>
      </c>
      <c r="G515" s="439">
        <v>1</v>
      </c>
      <c r="H515" s="329">
        <v>697.38</v>
      </c>
      <c r="I515" s="411">
        <f t="shared" si="7"/>
        <v>697.38</v>
      </c>
    </row>
    <row r="516" spans="1:11" ht="26.25" customHeight="1">
      <c r="A516" s="378" t="s">
        <v>422</v>
      </c>
      <c r="B516" s="344" t="s">
        <v>1204</v>
      </c>
      <c r="C516" s="345">
        <v>45361</v>
      </c>
      <c r="D516" s="346" t="s">
        <v>1208</v>
      </c>
      <c r="E516" s="439">
        <v>1</v>
      </c>
      <c r="F516" s="439">
        <v>1</v>
      </c>
      <c r="G516" s="439">
        <v>1</v>
      </c>
      <c r="H516" s="329">
        <v>1643.74</v>
      </c>
      <c r="I516" s="411">
        <f t="shared" si="7"/>
        <v>1643.74</v>
      </c>
    </row>
    <row r="517" spans="1:11" ht="26.25" customHeight="1">
      <c r="A517" s="378" t="s">
        <v>422</v>
      </c>
      <c r="B517" s="344" t="s">
        <v>1204</v>
      </c>
      <c r="C517" s="345">
        <v>45361</v>
      </c>
      <c r="D517" s="346" t="s">
        <v>1209</v>
      </c>
      <c r="E517" s="439">
        <v>1</v>
      </c>
      <c r="F517" s="439">
        <v>1</v>
      </c>
      <c r="G517" s="439">
        <v>1</v>
      </c>
      <c r="H517" s="329">
        <v>2528.7399999999998</v>
      </c>
      <c r="I517" s="411">
        <f t="shared" si="7"/>
        <v>2528.7399999999998</v>
      </c>
    </row>
    <row r="518" spans="1:11" ht="26.25" customHeight="1">
      <c r="A518" s="373" t="s">
        <v>548</v>
      </c>
      <c r="B518" s="344" t="s">
        <v>1210</v>
      </c>
      <c r="C518" s="345" t="s">
        <v>517</v>
      </c>
      <c r="D518" s="346" t="s">
        <v>1211</v>
      </c>
      <c r="E518" s="439">
        <v>12</v>
      </c>
      <c r="F518" s="439">
        <v>12</v>
      </c>
      <c r="G518" s="439">
        <v>12</v>
      </c>
      <c r="H518" s="329">
        <v>41.3</v>
      </c>
      <c r="I518" s="411">
        <f t="shared" si="7"/>
        <v>495.59999999999997</v>
      </c>
    </row>
    <row r="519" spans="1:11" ht="26.25" customHeight="1">
      <c r="A519" s="375" t="s">
        <v>422</v>
      </c>
      <c r="B519" s="344" t="s">
        <v>1210</v>
      </c>
      <c r="C519" s="345" t="s">
        <v>517</v>
      </c>
      <c r="D519" s="346" t="s">
        <v>1212</v>
      </c>
      <c r="E519" s="439">
        <v>1</v>
      </c>
      <c r="F519" s="439">
        <v>1</v>
      </c>
      <c r="G519" s="439">
        <v>1</v>
      </c>
      <c r="H519" s="329">
        <v>199.42</v>
      </c>
      <c r="I519" s="411">
        <f t="shared" si="7"/>
        <v>199.42</v>
      </c>
    </row>
    <row r="520" spans="1:11" ht="26.25" customHeight="1">
      <c r="A520" s="375" t="s">
        <v>422</v>
      </c>
      <c r="B520" s="344" t="s">
        <v>1210</v>
      </c>
      <c r="C520" s="345" t="s">
        <v>517</v>
      </c>
      <c r="D520" s="346" t="s">
        <v>1213</v>
      </c>
      <c r="E520" s="439">
        <v>1</v>
      </c>
      <c r="F520" s="439">
        <v>1</v>
      </c>
      <c r="G520" s="439">
        <v>1</v>
      </c>
      <c r="H520" s="329">
        <v>115.64</v>
      </c>
      <c r="I520" s="411">
        <f t="shared" si="7"/>
        <v>115.64</v>
      </c>
    </row>
    <row r="521" spans="1:11" ht="26.25" customHeight="1">
      <c r="A521" s="374" t="s">
        <v>548</v>
      </c>
      <c r="B521" s="344" t="s">
        <v>1210</v>
      </c>
      <c r="C521" s="345">
        <v>45483</v>
      </c>
      <c r="D521" s="346" t="s">
        <v>1214</v>
      </c>
      <c r="E521" s="439">
        <v>12</v>
      </c>
      <c r="F521" s="439">
        <v>12</v>
      </c>
      <c r="G521" s="439">
        <v>12</v>
      </c>
      <c r="H521" s="329">
        <v>118</v>
      </c>
      <c r="I521" s="411">
        <f t="shared" si="7"/>
        <v>1416</v>
      </c>
    </row>
    <row r="522" spans="1:11" ht="26.25" customHeight="1">
      <c r="A522" s="389" t="s">
        <v>424</v>
      </c>
      <c r="B522" s="344" t="s">
        <v>1210</v>
      </c>
      <c r="C522" s="345" t="s">
        <v>1215</v>
      </c>
      <c r="D522" s="346" t="s">
        <v>1216</v>
      </c>
      <c r="E522" s="439">
        <v>1</v>
      </c>
      <c r="F522" s="439">
        <v>1</v>
      </c>
      <c r="G522" s="439">
        <v>1</v>
      </c>
      <c r="H522" s="329">
        <v>351.64</v>
      </c>
      <c r="I522" s="411">
        <f t="shared" si="7"/>
        <v>351.64</v>
      </c>
    </row>
    <row r="523" spans="1:11" ht="18.75" customHeight="1">
      <c r="A523" s="328"/>
      <c r="B523" s="347" t="s">
        <v>1217</v>
      </c>
      <c r="C523" s="348">
        <v>45452</v>
      </c>
      <c r="D523" s="349" t="s">
        <v>1218</v>
      </c>
      <c r="E523" s="439">
        <v>0</v>
      </c>
      <c r="F523" s="439">
        <v>2</v>
      </c>
      <c r="G523" s="439">
        <v>2</v>
      </c>
      <c r="H523" s="351">
        <v>1185.9000000000001</v>
      </c>
      <c r="I523" s="411">
        <f t="shared" si="7"/>
        <v>2371.8000000000002</v>
      </c>
    </row>
    <row r="524" spans="1:11" s="1" customFormat="1" ht="18.75" customHeight="1">
      <c r="B524" s="347" t="s">
        <v>1217</v>
      </c>
      <c r="C524" s="348">
        <v>45452</v>
      </c>
      <c r="D524" s="349" t="s">
        <v>1219</v>
      </c>
      <c r="E524" s="439">
        <v>9</v>
      </c>
      <c r="F524" s="439">
        <v>9</v>
      </c>
      <c r="G524" s="439">
        <v>9</v>
      </c>
      <c r="H524" s="351">
        <v>728.06</v>
      </c>
      <c r="I524" s="411">
        <f t="shared" si="7"/>
        <v>6552.5399999999991</v>
      </c>
    </row>
    <row r="525" spans="1:11" s="1" customFormat="1" ht="18.75" customHeight="1">
      <c r="B525" s="352" t="s">
        <v>386</v>
      </c>
      <c r="C525" s="353">
        <v>45516</v>
      </c>
      <c r="D525" s="346" t="s">
        <v>1220</v>
      </c>
      <c r="E525" s="439">
        <v>38</v>
      </c>
      <c r="F525" s="439">
        <v>38</v>
      </c>
      <c r="G525" s="439">
        <v>38</v>
      </c>
      <c r="H525" s="351">
        <v>186.44</v>
      </c>
      <c r="I525" s="411">
        <f t="shared" si="7"/>
        <v>7084.72</v>
      </c>
    </row>
    <row r="526" spans="1:11" s="1" customFormat="1" ht="18.75" customHeight="1">
      <c r="B526" s="365" t="s">
        <v>1221</v>
      </c>
      <c r="C526" s="360" t="s">
        <v>1222</v>
      </c>
      <c r="D526" s="361" t="s">
        <v>1223</v>
      </c>
      <c r="E526" s="443">
        <v>0</v>
      </c>
      <c r="F526" s="443">
        <v>0</v>
      </c>
      <c r="G526" s="443">
        <v>25</v>
      </c>
      <c r="H526" s="362">
        <v>1110.5899999999999</v>
      </c>
      <c r="I526" s="411">
        <f t="shared" si="7"/>
        <v>27764.749999999996</v>
      </c>
    </row>
    <row r="527" spans="1:11" s="1" customFormat="1" ht="18.75" customHeight="1">
      <c r="B527" s="365" t="s">
        <v>1224</v>
      </c>
      <c r="C527" s="360" t="s">
        <v>1225</v>
      </c>
      <c r="D527" s="361" t="s">
        <v>1226</v>
      </c>
      <c r="E527" s="443">
        <v>117</v>
      </c>
      <c r="F527" s="443">
        <v>79</v>
      </c>
      <c r="G527" s="443">
        <v>68</v>
      </c>
      <c r="H527" s="362">
        <v>318.60000000000002</v>
      </c>
      <c r="I527" s="411">
        <f t="shared" si="7"/>
        <v>21664.800000000003</v>
      </c>
    </row>
    <row r="528" spans="1:11" ht="18">
      <c r="B528" s="528" t="s">
        <v>398</v>
      </c>
      <c r="C528" s="529"/>
      <c r="D528" s="529"/>
      <c r="E528" s="529"/>
      <c r="F528" s="529"/>
      <c r="G528" s="529"/>
      <c r="H528" s="529"/>
      <c r="I528" s="342">
        <f>SUM(I9:I527)</f>
        <v>16856597.982399989</v>
      </c>
      <c r="K528" s="6"/>
    </row>
    <row r="529" spans="2:9" ht="18">
      <c r="B529" s="332"/>
      <c r="C529" s="332"/>
      <c r="D529" s="332"/>
      <c r="E529" s="332"/>
      <c r="F529" s="332"/>
      <c r="G529" s="332"/>
      <c r="H529" s="332"/>
      <c r="I529" s="322"/>
    </row>
    <row r="530" spans="2:9" ht="18">
      <c r="B530" s="332"/>
      <c r="C530" s="332"/>
      <c r="D530" s="332"/>
      <c r="E530" s="332"/>
      <c r="F530" s="332"/>
      <c r="G530" s="332"/>
      <c r="H530" s="332"/>
      <c r="I530" s="322"/>
    </row>
    <row r="531" spans="2:9" ht="17.25" customHeight="1">
      <c r="B531" s="332"/>
      <c r="C531" s="332"/>
      <c r="D531" s="332"/>
      <c r="E531" s="332"/>
      <c r="F531" s="332"/>
      <c r="G531" s="332"/>
      <c r="H531" s="332"/>
      <c r="I531" s="322"/>
    </row>
    <row r="532" spans="2:9" ht="16.5" customHeight="1">
      <c r="B532" s="333"/>
      <c r="C532" s="334"/>
      <c r="D532" s="334"/>
      <c r="E532" s="334"/>
      <c r="F532" s="334"/>
      <c r="G532" s="334"/>
      <c r="H532" s="334"/>
      <c r="I532" s="335"/>
    </row>
    <row r="533" spans="2:9" ht="18">
      <c r="B533" s="333"/>
      <c r="C533" s="334"/>
      <c r="D533" s="334"/>
      <c r="E533" s="336"/>
      <c r="F533" s="336"/>
      <c r="G533" s="336"/>
      <c r="H533" s="334"/>
      <c r="I533" s="335"/>
    </row>
    <row r="534" spans="2:9" ht="18">
      <c r="B534" s="337"/>
      <c r="C534" s="68"/>
      <c r="D534" s="338"/>
      <c r="E534" s="68"/>
      <c r="F534" s="68"/>
      <c r="G534" s="68"/>
      <c r="H534" s="334"/>
      <c r="I534" s="335"/>
    </row>
    <row r="535" spans="2:9" ht="18">
      <c r="B535" s="339"/>
      <c r="C535" s="73"/>
      <c r="D535" s="340" t="s">
        <v>1227</v>
      </c>
      <c r="E535" s="499" t="s">
        <v>100</v>
      </c>
      <c r="F535" s="499"/>
      <c r="G535" s="499"/>
      <c r="H535" s="340"/>
      <c r="I535" s="335"/>
    </row>
    <row r="536" spans="2:9" ht="18">
      <c r="B536" s="530"/>
      <c r="C536" s="530"/>
      <c r="D536" s="341" t="s">
        <v>1228</v>
      </c>
      <c r="E536" s="500" t="s">
        <v>401</v>
      </c>
      <c r="F536" s="500"/>
      <c r="G536" s="500"/>
      <c r="H536" s="341"/>
      <c r="I536" s="335"/>
    </row>
    <row r="537" spans="2:9" ht="15.75">
      <c r="B537" s="510"/>
      <c r="C537" s="510"/>
      <c r="D537" s="12"/>
      <c r="E537" s="511"/>
      <c r="F537" s="511"/>
      <c r="G537" s="511"/>
      <c r="H537" s="511"/>
      <c r="I537" s="5"/>
    </row>
  </sheetData>
  <sheetProtection formatColumns="0"/>
  <protectedRanges>
    <protectedRange algorithmName="SHA-512" hashValue="+4vqs2IfyH2Bl9SP2B+XK24+nfID5TfEDbgp+spxuVVue5MGcGjssrRObn0ueJSjmXU6RAftaeiN41JiYbUWFQ==" saltValue="vnTr1DCxGwxXsyDiwkOQZg==" spinCount="100000" sqref="J298 J489 H155:H157 E9:I9 E16:H154 E10:H11 H159:H527 I10:I527 E155:G527" name="Rango3"/>
    <protectedRange algorithmName="SHA-512" hashValue="+4vqs2IfyH2Bl9SP2B+XK24+nfID5TfEDbgp+spxuVVue5MGcGjssrRObn0ueJSjmXU6RAftaeiN41JiYbUWFQ==" saltValue="vnTr1DCxGwxXsyDiwkOQZg==" spinCount="100000" sqref="H158" name="Rango3_1"/>
    <protectedRange algorithmName="SHA-512" hashValue="aKm0oa8P97jwdlNNbus9KoZFq//qaV9RiMiA0qXB63QE/XQ9eenM7eJucA08TiXOl33ySVbMW9c1dRYHlHqXvQ==" saltValue="l1ZO0eGpcmrxKw6fmZMVlA==" spinCount="100000" sqref="E8:I8" name="Rango2_1"/>
    <protectedRange algorithmName="SHA-512" hashValue="+4vqs2IfyH2Bl9SP2B+XK24+nfID5TfEDbgp+spxuVVue5MGcGjssrRObn0ueJSjmXU6RAftaeiN41JiYbUWFQ==" saltValue="vnTr1DCxGwxXsyDiwkOQZg==" spinCount="100000" sqref="F12:H15" name="Rango3_2"/>
  </protectedRanges>
  <autoFilter ref="A8:I523" xr:uid="{F2665F0E-9F2E-4F1D-9B70-41BB22E1392E}"/>
  <sortState xmlns:xlrd2="http://schemas.microsoft.com/office/spreadsheetml/2017/richdata2" ref="B9:I527">
    <sortCondition ref="D9:D527"/>
  </sortState>
  <mergeCells count="8">
    <mergeCell ref="B537:C537"/>
    <mergeCell ref="E537:H537"/>
    <mergeCell ref="B1:I6"/>
    <mergeCell ref="B7:I7"/>
    <mergeCell ref="B528:H528"/>
    <mergeCell ref="B536:C536"/>
    <mergeCell ref="E535:G535"/>
    <mergeCell ref="E536:G536"/>
  </mergeCells>
  <phoneticPr fontId="40" type="noConversion"/>
  <conditionalFormatting sqref="J489 J298 I1:I1048576">
    <cfRule type="colorScale" priority="3">
      <colorScale>
        <cfvo type="num" val="&quot;&gt;o=(239545.75&quot;"/>
        <cfvo type="max"/>
        <color rgb="FFFF7128"/>
        <color rgb="FFFFEF9C"/>
      </colorScale>
    </cfRule>
    <cfRule type="colorScale" priority="4">
      <colorScale>
        <cfvo type="num" val="&quot;&gt;=239545.75&quot;"/>
        <cfvo type="num" val="239545.75"/>
        <color rgb="FFFF7128"/>
        <color rgb="FFFF0000"/>
      </colorScale>
    </cfRule>
  </conditionalFormatting>
  <pageMargins left="0.7" right="0.7" top="0.75" bottom="0.75" header="0.3" footer="0.3"/>
  <pageSetup scale="77" fitToHeight="0" orientation="portrait" r:id="rId1"/>
  <headerFooter>
    <oddFooter>&amp;C&amp;P of &amp;N Pages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Oscary Elizabeth de Jesus Abad</dc:creator>
  <cp:keywords/>
  <dc:description/>
  <cp:lastModifiedBy>Oscary Elizabeth de Jesus Abad</cp:lastModifiedBy>
  <cp:revision/>
  <dcterms:created xsi:type="dcterms:W3CDTF">2024-07-26T12:18:47Z</dcterms:created>
  <dcterms:modified xsi:type="dcterms:W3CDTF">2025-04-08T13:30:28Z</dcterms:modified>
  <cp:category/>
  <cp:contentStatus/>
</cp:coreProperties>
</file>