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X:\CARPETA DE TRABAJO PRESUPUESTO\PRESUPUESTO\2024\Libre acceso a la información\Febrero\"/>
    </mc:Choice>
  </mc:AlternateContent>
  <xr:revisionPtr revIDLastSave="0" documentId="13_ncr:1_{F92853DB-16D9-45B0-8BB8-2D9B94494A06}" xr6:coauthVersionLast="47" xr6:coauthVersionMax="47" xr10:uidLastSave="{00000000-0000-0000-0000-000000000000}"/>
  <bookViews>
    <workbookView xWindow="-120" yWindow="-120" windowWidth="28110" windowHeight="16440" tabRatio="779" xr2:uid="{00000000-000D-0000-FFFF-FFFF00000000}"/>
  </bookViews>
  <sheets>
    <sheet name="Plantilla Ejecución " sheetId="3" r:id="rId1"/>
    <sheet name="Plantilla Presupuesto año 2020" sheetId="9" state="hidden" r:id="rId2"/>
    <sheet name="Sheet5" sheetId="8" r:id="rId3"/>
  </sheets>
  <externalReferences>
    <externalReference r:id="rId4"/>
  </externalReferences>
  <definedNames>
    <definedName name="_xlnm.Print_Area" localSheetId="0">'Plantilla Ejecución '!$B$1:$O$112</definedName>
    <definedName name="_xlnm.Print_Area" localSheetId="1">'Plantilla Presupuesto año 2020'!$A$1:$E$95</definedName>
    <definedName name="_xlnm.Print_Titles" localSheetId="0">'Plantilla Ejecución 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8" l="1"/>
  <c r="C37" i="8"/>
  <c r="H84" i="3" l="1"/>
  <c r="F17" i="3"/>
  <c r="E17" i="3"/>
  <c r="D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D21" i="3"/>
  <c r="E21" i="3"/>
  <c r="F21" i="3"/>
  <c r="G21" i="3"/>
  <c r="H21" i="3"/>
  <c r="I21" i="3"/>
  <c r="J21" i="3"/>
  <c r="K21" i="3"/>
  <c r="L21" i="3"/>
  <c r="M21" i="3"/>
  <c r="N21" i="3"/>
  <c r="D23" i="3"/>
  <c r="E23" i="3"/>
  <c r="F23" i="3"/>
  <c r="G23" i="3"/>
  <c r="H23" i="3"/>
  <c r="I23" i="3"/>
  <c r="J23" i="3"/>
  <c r="K23" i="3"/>
  <c r="L23" i="3"/>
  <c r="M23" i="3"/>
  <c r="N23" i="3"/>
  <c r="D24" i="3"/>
  <c r="E24" i="3"/>
  <c r="F24" i="3"/>
  <c r="G24" i="3"/>
  <c r="H24" i="3"/>
  <c r="I24" i="3"/>
  <c r="J24" i="3"/>
  <c r="K24" i="3"/>
  <c r="L24" i="3"/>
  <c r="M24" i="3"/>
  <c r="N24" i="3"/>
  <c r="D25" i="3"/>
  <c r="E25" i="3"/>
  <c r="F25" i="3"/>
  <c r="G25" i="3"/>
  <c r="H25" i="3"/>
  <c r="I25" i="3"/>
  <c r="J25" i="3"/>
  <c r="K25" i="3"/>
  <c r="L25" i="3"/>
  <c r="M25" i="3"/>
  <c r="N25" i="3"/>
  <c r="D26" i="3"/>
  <c r="E26" i="3"/>
  <c r="F26" i="3"/>
  <c r="G26" i="3"/>
  <c r="H26" i="3"/>
  <c r="I26" i="3"/>
  <c r="J26" i="3"/>
  <c r="K26" i="3"/>
  <c r="L26" i="3"/>
  <c r="M26" i="3"/>
  <c r="N26" i="3"/>
  <c r="D27" i="3"/>
  <c r="E27" i="3"/>
  <c r="F27" i="3"/>
  <c r="G27" i="3"/>
  <c r="H27" i="3"/>
  <c r="I27" i="3"/>
  <c r="J27" i="3"/>
  <c r="K27" i="3"/>
  <c r="L27" i="3"/>
  <c r="M27" i="3"/>
  <c r="N27" i="3"/>
  <c r="D28" i="3"/>
  <c r="E28" i="3"/>
  <c r="F28" i="3"/>
  <c r="G28" i="3"/>
  <c r="H28" i="3"/>
  <c r="I28" i="3"/>
  <c r="J28" i="3"/>
  <c r="K28" i="3"/>
  <c r="L28" i="3"/>
  <c r="M28" i="3"/>
  <c r="N28" i="3"/>
  <c r="D29" i="3"/>
  <c r="E29" i="3"/>
  <c r="F29" i="3"/>
  <c r="G29" i="3"/>
  <c r="H29" i="3"/>
  <c r="I29" i="3"/>
  <c r="J29" i="3"/>
  <c r="K29" i="3"/>
  <c r="L29" i="3"/>
  <c r="M29" i="3"/>
  <c r="N29" i="3"/>
  <c r="D30" i="3"/>
  <c r="E30" i="3"/>
  <c r="F30" i="3"/>
  <c r="G30" i="3"/>
  <c r="H30" i="3"/>
  <c r="I30" i="3"/>
  <c r="J30" i="3"/>
  <c r="K30" i="3"/>
  <c r="L30" i="3"/>
  <c r="M30" i="3"/>
  <c r="N30" i="3"/>
  <c r="D31" i="3"/>
  <c r="E31" i="3"/>
  <c r="F31" i="3"/>
  <c r="G31" i="3"/>
  <c r="H31" i="3"/>
  <c r="I31" i="3"/>
  <c r="J31" i="3"/>
  <c r="K31" i="3"/>
  <c r="L31" i="3"/>
  <c r="M31" i="3"/>
  <c r="N31" i="3"/>
  <c r="D33" i="3"/>
  <c r="E33" i="3"/>
  <c r="F33" i="3"/>
  <c r="G33" i="3"/>
  <c r="H33" i="3"/>
  <c r="I33" i="3"/>
  <c r="J33" i="3"/>
  <c r="K33" i="3"/>
  <c r="L33" i="3"/>
  <c r="M33" i="3"/>
  <c r="N33" i="3"/>
  <c r="D34" i="3"/>
  <c r="E34" i="3"/>
  <c r="F34" i="3"/>
  <c r="G34" i="3"/>
  <c r="H34" i="3"/>
  <c r="I34" i="3"/>
  <c r="J34" i="3"/>
  <c r="K34" i="3"/>
  <c r="L34" i="3"/>
  <c r="M34" i="3"/>
  <c r="N34" i="3"/>
  <c r="D35" i="3"/>
  <c r="E35" i="3"/>
  <c r="F35" i="3"/>
  <c r="G35" i="3"/>
  <c r="H35" i="3"/>
  <c r="I35" i="3"/>
  <c r="J35" i="3"/>
  <c r="K35" i="3"/>
  <c r="L35" i="3"/>
  <c r="M35" i="3"/>
  <c r="N35" i="3"/>
  <c r="D36" i="3"/>
  <c r="E36" i="3"/>
  <c r="F36" i="3"/>
  <c r="G36" i="3"/>
  <c r="H36" i="3"/>
  <c r="I36" i="3"/>
  <c r="J36" i="3"/>
  <c r="K36" i="3"/>
  <c r="L36" i="3"/>
  <c r="M36" i="3"/>
  <c r="N36" i="3"/>
  <c r="D37" i="3"/>
  <c r="E37" i="3"/>
  <c r="F37" i="3"/>
  <c r="G37" i="3"/>
  <c r="H37" i="3"/>
  <c r="I37" i="3"/>
  <c r="J37" i="3"/>
  <c r="K37" i="3"/>
  <c r="L37" i="3"/>
  <c r="M37" i="3"/>
  <c r="N37" i="3"/>
  <c r="D38" i="3"/>
  <c r="E38" i="3"/>
  <c r="F38" i="3"/>
  <c r="G38" i="3"/>
  <c r="H38" i="3"/>
  <c r="I38" i="3"/>
  <c r="J38" i="3"/>
  <c r="K38" i="3"/>
  <c r="L38" i="3"/>
  <c r="M38" i="3"/>
  <c r="N38" i="3"/>
  <c r="D39" i="3"/>
  <c r="E39" i="3"/>
  <c r="F39" i="3"/>
  <c r="G39" i="3"/>
  <c r="H39" i="3"/>
  <c r="I39" i="3"/>
  <c r="J39" i="3"/>
  <c r="K39" i="3"/>
  <c r="L39" i="3"/>
  <c r="M39" i="3"/>
  <c r="N39" i="3"/>
  <c r="D40" i="3"/>
  <c r="E40" i="3"/>
  <c r="F40" i="3"/>
  <c r="G40" i="3"/>
  <c r="H40" i="3"/>
  <c r="I40" i="3"/>
  <c r="J40" i="3"/>
  <c r="K40" i="3"/>
  <c r="L40" i="3"/>
  <c r="M40" i="3"/>
  <c r="N40" i="3"/>
  <c r="D41" i="3"/>
  <c r="E41" i="3"/>
  <c r="F41" i="3"/>
  <c r="G41" i="3"/>
  <c r="H41" i="3"/>
  <c r="I41" i="3"/>
  <c r="J41" i="3"/>
  <c r="K41" i="3"/>
  <c r="L41" i="3"/>
  <c r="M41" i="3"/>
  <c r="N41" i="3"/>
  <c r="D43" i="3"/>
  <c r="E43" i="3"/>
  <c r="F43" i="3"/>
  <c r="G43" i="3"/>
  <c r="H43" i="3"/>
  <c r="I43" i="3"/>
  <c r="J43" i="3"/>
  <c r="K43" i="3"/>
  <c r="L43" i="3"/>
  <c r="M43" i="3"/>
  <c r="N43" i="3"/>
  <c r="D44" i="3"/>
  <c r="E44" i="3"/>
  <c r="F44" i="3"/>
  <c r="G44" i="3"/>
  <c r="H44" i="3"/>
  <c r="I44" i="3"/>
  <c r="J44" i="3"/>
  <c r="K44" i="3"/>
  <c r="L44" i="3"/>
  <c r="M44" i="3"/>
  <c r="N44" i="3"/>
  <c r="D45" i="3"/>
  <c r="E45" i="3"/>
  <c r="F45" i="3"/>
  <c r="G45" i="3"/>
  <c r="H45" i="3"/>
  <c r="I45" i="3"/>
  <c r="J45" i="3"/>
  <c r="K45" i="3"/>
  <c r="L45" i="3"/>
  <c r="M45" i="3"/>
  <c r="N45" i="3"/>
  <c r="D46" i="3"/>
  <c r="E46" i="3"/>
  <c r="F46" i="3"/>
  <c r="G46" i="3"/>
  <c r="H46" i="3"/>
  <c r="I46" i="3"/>
  <c r="J46" i="3"/>
  <c r="K46" i="3"/>
  <c r="L46" i="3"/>
  <c r="M46" i="3"/>
  <c r="N46" i="3"/>
  <c r="D47" i="3"/>
  <c r="E47" i="3"/>
  <c r="F47" i="3"/>
  <c r="G47" i="3"/>
  <c r="H47" i="3"/>
  <c r="I47" i="3"/>
  <c r="J47" i="3"/>
  <c r="K47" i="3"/>
  <c r="L47" i="3"/>
  <c r="M47" i="3"/>
  <c r="N47" i="3"/>
  <c r="D48" i="3"/>
  <c r="E48" i="3"/>
  <c r="F48" i="3"/>
  <c r="G48" i="3"/>
  <c r="H48" i="3"/>
  <c r="I48" i="3"/>
  <c r="J48" i="3"/>
  <c r="K48" i="3"/>
  <c r="L48" i="3"/>
  <c r="M48" i="3"/>
  <c r="N48" i="3"/>
  <c r="D49" i="3"/>
  <c r="E49" i="3"/>
  <c r="F49" i="3"/>
  <c r="G49" i="3"/>
  <c r="H49" i="3"/>
  <c r="I49" i="3"/>
  <c r="J49" i="3"/>
  <c r="K49" i="3"/>
  <c r="L49" i="3"/>
  <c r="M49" i="3"/>
  <c r="D16" i="3" l="1"/>
  <c r="H22" i="3"/>
  <c r="N16" i="3"/>
  <c r="M16" i="3"/>
  <c r="E22" i="3"/>
  <c r="L16" i="3"/>
  <c r="M32" i="3"/>
  <c r="D22" i="3"/>
  <c r="J42" i="3"/>
  <c r="I42" i="3"/>
  <c r="L32" i="3"/>
  <c r="H42" i="3"/>
  <c r="F32" i="3"/>
  <c r="G42" i="3"/>
  <c r="K32" i="3"/>
  <c r="K16" i="3"/>
  <c r="F42" i="3"/>
  <c r="J32" i="3"/>
  <c r="N22" i="3"/>
  <c r="J16" i="3"/>
  <c r="E42" i="3"/>
  <c r="E32" i="3"/>
  <c r="I32" i="3"/>
  <c r="M22" i="3"/>
  <c r="I16" i="3"/>
  <c r="H32" i="3"/>
  <c r="L22" i="3"/>
  <c r="H16" i="3"/>
  <c r="D42" i="3"/>
  <c r="K22" i="3"/>
  <c r="G16" i="3"/>
  <c r="J22" i="3"/>
  <c r="F16" i="3"/>
  <c r="E16" i="3"/>
  <c r="M42" i="3"/>
  <c r="L42" i="3"/>
  <c r="D32" i="3"/>
  <c r="K42" i="3"/>
  <c r="G22" i="3"/>
  <c r="N32" i="3"/>
  <c r="F22" i="3"/>
  <c r="G32" i="3"/>
  <c r="I22" i="3"/>
  <c r="G64" i="3" l="1"/>
  <c r="F37" i="8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D51" i="9" l="1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O48" i="3"/>
  <c r="C48" i="3" s="1"/>
  <c r="O47" i="3"/>
  <c r="C47" i="3" s="1"/>
  <c r="O46" i="3"/>
  <c r="C46" i="3" s="1"/>
  <c r="O45" i="3"/>
  <c r="C45" i="3" s="1"/>
  <c r="O44" i="3"/>
  <c r="C44" i="3" s="1"/>
  <c r="O43" i="3"/>
  <c r="C43" i="3" s="1"/>
  <c r="O41" i="3"/>
  <c r="C41" i="3" s="1"/>
  <c r="O40" i="3"/>
  <c r="C40" i="3" s="1"/>
  <c r="O39" i="3"/>
  <c r="C39" i="3" s="1"/>
  <c r="O38" i="3"/>
  <c r="C38" i="3" s="1"/>
  <c r="O37" i="3"/>
  <c r="C37" i="3" s="1"/>
  <c r="O36" i="3"/>
  <c r="C36" i="3" s="1"/>
  <c r="O35" i="3"/>
  <c r="C35" i="3" s="1"/>
  <c r="O34" i="3"/>
  <c r="C34" i="3" s="1"/>
  <c r="O33" i="3"/>
  <c r="C33" i="3" s="1"/>
  <c r="O31" i="3"/>
  <c r="C31" i="3" s="1"/>
  <c r="O30" i="3"/>
  <c r="C30" i="3" s="1"/>
  <c r="O29" i="3"/>
  <c r="C29" i="3" s="1"/>
  <c r="O28" i="3"/>
  <c r="C28" i="3" s="1"/>
  <c r="O27" i="3"/>
  <c r="C27" i="3" s="1"/>
  <c r="O26" i="3"/>
  <c r="C26" i="3" s="1"/>
  <c r="O25" i="3"/>
  <c r="C25" i="3" s="1"/>
  <c r="O24" i="3"/>
  <c r="C24" i="3" s="1"/>
  <c r="O23" i="3"/>
  <c r="C23" i="3" s="1"/>
  <c r="O21" i="3"/>
  <c r="C21" i="3" s="1"/>
  <c r="O20" i="3"/>
  <c r="C20" i="3" s="1"/>
  <c r="O19" i="3"/>
  <c r="C19" i="3" s="1"/>
  <c r="O18" i="3"/>
  <c r="C18" i="3" s="1"/>
  <c r="O17" i="3"/>
  <c r="C17" i="3" s="1"/>
  <c r="C84" i="3" l="1"/>
  <c r="C32" i="3"/>
  <c r="C22" i="3"/>
  <c r="C49" i="3"/>
  <c r="C42" i="3" s="1"/>
  <c r="N42" i="3"/>
  <c r="D8" i="9"/>
  <c r="O50" i="3"/>
  <c r="O88" i="3"/>
  <c r="O85" i="3"/>
  <c r="O82" i="3"/>
  <c r="O76" i="3"/>
  <c r="O73" i="3"/>
  <c r="O58" i="3"/>
  <c r="N88" i="3" l="1"/>
  <c r="N85" i="3"/>
  <c r="N82" i="3"/>
  <c r="N76" i="3"/>
  <c r="N73" i="3"/>
  <c r="N50" i="3"/>
  <c r="N68" i="3"/>
  <c r="N58" i="3" l="1"/>
  <c r="M76" i="3"/>
  <c r="M73" i="3"/>
  <c r="M50" i="3"/>
  <c r="C89" i="3" l="1"/>
  <c r="C87" i="3"/>
  <c r="C86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J76" i="3" l="1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C60" i="3" l="1"/>
  <c r="C66" i="3" l="1"/>
  <c r="C64" i="3"/>
  <c r="C59" i="3"/>
  <c r="C62" i="3"/>
  <c r="C61" i="3"/>
  <c r="C69" i="3"/>
  <c r="C63" i="3"/>
  <c r="G68" i="3" l="1"/>
  <c r="F68" i="3"/>
  <c r="E68" i="3"/>
  <c r="K68" i="3"/>
  <c r="O68" i="3" l="1"/>
  <c r="M68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E14" i="3" s="1"/>
  <c r="D58" i="3"/>
  <c r="O42" i="3"/>
  <c r="O32" i="3"/>
  <c r="O22" i="3"/>
  <c r="O16" i="3"/>
  <c r="D14" i="3" l="1"/>
  <c r="F92" i="3"/>
  <c r="F14" i="3"/>
  <c r="G92" i="3"/>
  <c r="K92" i="3"/>
  <c r="D92" i="3"/>
  <c r="L92" i="3"/>
  <c r="I92" i="3"/>
  <c r="J92" i="3"/>
  <c r="E92" i="3"/>
  <c r="H92" i="3"/>
  <c r="G14" i="3"/>
  <c r="H14" i="3"/>
  <c r="I14" i="3"/>
  <c r="J14" i="3"/>
  <c r="K14" i="3"/>
  <c r="C16" i="3"/>
  <c r="C58" i="3"/>
  <c r="C68" i="3"/>
  <c r="M14" i="3"/>
  <c r="L14" i="3"/>
  <c r="N14" i="3"/>
  <c r="O14" i="3"/>
  <c r="O92" i="3"/>
  <c r="C92" i="3" l="1"/>
  <c r="C14" i="3"/>
  <c r="N92" i="3"/>
  <c r="M92" i="3" l="1"/>
</calcChain>
</file>

<file path=xl/sharedStrings.xml><?xml version="1.0" encoding="utf-8"?>
<sst xmlns="http://schemas.openxmlformats.org/spreadsheetml/2006/main" count="383" uniqueCount="246">
  <si>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</si>
  <si>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</si>
  <si>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</si>
  <si>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</si>
  <si>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</si>
  <si>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</si>
  <si>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</si>
  <si>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</si>
  <si>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</si>
  <si>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</si>
  <si>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</si>
  <si>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</si>
  <si>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</si>
  <si>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</si>
  <si>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</si>
  <si>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</si>
  <si>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</si>
  <si>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</si>
  <si>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</si>
  <si>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</si>
  <si>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</si>
  <si>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</si>
  <si>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</si>
  <si>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</si>
  <si>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</si>
  <si>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</si>
  <si>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</si>
  <si>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</si>
  <si>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</si>
  <si>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</si>
  <si>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</si>
  <si>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</si>
  <si>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</si>
  <si>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</si>
  <si>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</si>
  <si>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</si>
  <si>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</si>
  <si>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</si>
  <si>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</si>
  <si>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</si>
  <si>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</si>
  <si>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</si>
  <si>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</si>
  <si>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</si>
  <si>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</si>
  <si>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</si>
  <si>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</si>
  <si>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</si>
  <si>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</si>
  <si>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</si>
  <si>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</si>
  <si>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</si>
  <si>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</si>
  <si>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</si>
  <si>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</si>
  <si>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</si>
  <si>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</si>
  <si>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</si>
  <si>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</si>
  <si>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</si>
  <si>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</si>
  <si>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</si>
  <si>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</si>
  <si>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</si>
  <si>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</si>
  <si>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</si>
  <si>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</si>
  <si>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</si>
  <si>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</si>
  <si>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</si>
  <si>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</si>
  <si>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</si>
  <si>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</si>
  <si>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</si>
  <si>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</si>
  <si>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</si>
  <si>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</si>
  <si>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</si>
  <si>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</si>
  <si>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</si>
  <si>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</si>
  <si>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</si>
  <si>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</si>
  <si>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</si>
  <si>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</si>
  <si>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</si>
  <si>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</si>
  <si>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</si>
  <si>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</si>
  <si>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</si>
  <si>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</si>
  <si>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</si>
  <si>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</si>
  <si>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</si>
  <si>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</si>
  <si>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</si>
  <si>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</si>
  <si>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</si>
  <si>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</si>
  <si>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</si>
  <si>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</si>
  <si>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</si>
  <si>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</si>
  <si>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</si>
  <si>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</si>
  <si>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</si>
  <si>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</si>
  <si>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</si>
  <si>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</si>
  <si>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</si>
  <si>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</si>
  <si>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</si>
  <si>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</si>
  <si>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</si>
  <si>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</si>
  <si>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</si>
  <si>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</si>
  <si>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</si>
  <si>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</si>
  <si>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</si>
  <si>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</si>
  <si>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</si>
  <si>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</si>
  <si>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</si>
  <si>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</si>
  <si>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</si>
  <si>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</si>
  <si>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</si>
  <si>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</si>
  <si>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</si>
  <si>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</si>
  <si>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</si>
  <si>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</si>
  <si>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</si>
  <si>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</si>
  <si>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</si>
  <si>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</si>
  <si>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</si>
  <si>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</si>
  <si>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</si>
  <si>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</si>
  <si>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</si>
  <si>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</si>
  <si>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</si>
  <si>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</si>
  <si>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</si>
  <si>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</si>
  <si>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</si>
  <si>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</si>
  <si>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</si>
  <si>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</si>
  <si>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</si>
  <si>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</si>
  <si>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</si>
  <si>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</si>
  <si>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</si>
  <si>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</si>
  <si>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</si>
  <si>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</si>
  <si>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</si>
  <si>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</si>
  <si>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</si>
  <si>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</si>
  <si>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</si>
  <si>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</si>
  <si>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</si>
  <si>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</si>
  <si>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</si>
  <si>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</si>
  <si>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</si>
  <si>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</si>
  <si>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</si>
  <si>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</si>
  <si>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</si>
  <si>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</si>
  <si>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</si>
  <si>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</si>
  <si>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</si>
  <si>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</si>
  <si>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</si>
  <si>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</si>
  <si>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</si>
  <si>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</si>
  <si>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</si>
  <si>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</si>
  <si>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</si>
  <si>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</si>
  <si>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</si>
  <si>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</si>
  <si>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</si>
  <si>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</si>
  <si>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</si>
  <si>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</si>
  <si>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</si>
  <si>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</si>
  <si>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</si>
  <si>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</si>
  <si>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</si>
  <si>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</si>
  <si>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</si>
  <si>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</si>
  <si>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</si>
  <si>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</si>
  <si>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</si>
  <si>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</si>
  <si>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</si>
  <si>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</si>
  <si>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</si>
  <si>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</si>
  <si>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</si>
  <si>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</si>
  <si>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</si>
  <si>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</si>
  <si>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</si>
  <si>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</si>
  <si>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</si>
  <si>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</si>
  <si>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</si>
  <si>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</si>
  <si>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</si>
  <si>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</si>
  <si>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</si>
  <si>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</si>
  <si>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</si>
  <si>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</si>
  <si>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</si>
  <si>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REVISADO POR:</t>
  </si>
  <si>
    <t>PAPEL, CARTÓN E IMPRESOS</t>
  </si>
  <si>
    <t>CUERO, CAUCHO Y PLÁSTICO</t>
  </si>
  <si>
    <t>MOBILIARIO Y EQUIPO DE AUDIO, AUDIOVISUAL, RECREATIVO Y EDUCACIONAL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</si>
  <si>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</si>
  <si>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</si>
  <si>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</si>
  <si>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</si>
  <si>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</si>
  <si>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</si>
  <si>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t>Fuente: 0100</t>
  </si>
  <si>
    <t>Analista Financiero</t>
  </si>
  <si>
    <t xml:space="preserve">Licdo. Joanel A. George Castillo </t>
  </si>
  <si>
    <t>Enc. Interino Presupuesto</t>
  </si>
  <si>
    <t>Licda. Jesús David Reynoso Alejo</t>
  </si>
  <si>
    <t>Al mes de febrero 2024</t>
  </si>
  <si>
    <r>
      <rPr>
        <b/>
        <sz val="6"/>
        <rFont val="Arial"/>
        <family val="2"/>
      </rPr>
      <t>2.6.7</t>
    </r>
  </si>
  <si>
    <t>Fecha de registro: hasta el 29 de febrero del 2024</t>
  </si>
  <si>
    <t>Fecha de imputación: hasta el 29 de febrero del 2024</t>
  </si>
  <si>
    <t>Licda. Shiliam Ivonne Roustand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</si>
</sst>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3" fontId="1" fillId="0" borderId="2" xfId="1" applyFont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0" fontId="2" fillId="2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quotePrefix="1"/>
    <xf numFmtId="164" fontId="0" fillId="0" borderId="0" xfId="0" applyNumberFormat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12" fillId="0" borderId="0" xfId="0" applyFont="1" applyAlignment="1">
      <alignment horizontal="left" vertical="top" wrapText="1" inden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17" fontId="6" fillId="0" borderId="0" xfId="0" quotePrefix="1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" fontId="3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1134596</xdr:colOff>
      <xdr:row>0</xdr:row>
      <xdr:rowOff>0</xdr:rowOff>
    </xdr:from>
    <xdr:to>
      <xdr:col>8</xdr:col>
      <xdr:colOff>119343</xdr:colOff>
      <xdr:row>7</xdr:row>
      <xdr:rowOff>61750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8306361" y="0"/>
          <a:ext cx="3623982" cy="13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CARPETA%20DE%20TRABAJO%20PRESUPUESTO\PRESUPUESTO\2024\Libre%20acceso%20a%20la%20informaci&#243;n\Febrero\eg_ejec_mensual_etapas_DHDYGlwM3t_%20cta.xlsx" TargetMode="External"/><Relationship Id="rId1" Type="http://schemas.openxmlformats.org/officeDocument/2006/relationships/externalLinkPath" Target="eg_ejec_mensual_etapas_DHDYGlwM3t_%20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1"/>
      <sheetName val="Table 2"/>
      <sheetName val="Table 3"/>
      <sheetName val="Table 4"/>
      <sheetName val="Table 5"/>
      <sheetName val="Table 6"/>
      <sheetName val="Table 7"/>
    </sheetNames>
    <sheetDataSet>
      <sheetData sheetId="0"/>
      <sheetData sheetId="1">
        <row r="31">
          <cell r="B31" t="str">
            <v>ACTIVOS BIOLÓGICOS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AB126"/>
  <sheetViews>
    <sheetView showGridLines="0" tabSelected="1" zoomScale="85" zoomScaleNormal="85" zoomScaleSheetLayoutView="100" workbookViewId="0">
      <selection activeCell="B9" sqref="B9:O9"/>
    </sheetView>
  </sheetViews>
  <sheetFormatPr baseColWidth="10" defaultColWidth="9.140625" defaultRowHeight="15" x14ac:dyDescent="0.25"/>
  <cols>
    <col min="1" max="1" width="7.5703125" customWidth="1"/>
    <col min="2" max="2" width="64.28515625" customWidth="1"/>
    <col min="3" max="3" width="18" customWidth="1"/>
    <col min="4" max="4" width="17.5703125" bestFit="1" customWidth="1"/>
    <col min="5" max="5" width="17.28515625" customWidth="1"/>
    <col min="6" max="6" width="17.5703125" customWidth="1"/>
    <col min="7" max="7" width="17.28515625" bestFit="1" customWidth="1"/>
    <col min="8" max="8" width="17.28515625" customWidth="1"/>
    <col min="9" max="9" width="17.5703125" bestFit="1" customWidth="1"/>
    <col min="10" max="10" width="17" customWidth="1"/>
    <col min="11" max="14" width="17.5703125" bestFit="1" customWidth="1"/>
    <col min="15" max="15" width="17.42578125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60" t="s">
        <v>27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Q8" s="5" t="s">
        <v>20</v>
      </c>
    </row>
    <row r="9" spans="2:28" ht="21" x14ac:dyDescent="0.25">
      <c r="B9" s="59" t="s">
        <v>241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Q9" s="5" t="s">
        <v>21</v>
      </c>
    </row>
    <row r="10" spans="2:28" ht="21" x14ac:dyDescent="0.35">
      <c r="B10" s="61" t="s">
        <v>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Q10" s="5" t="s">
        <v>22</v>
      </c>
    </row>
    <row r="11" spans="2:28" ht="15.75" customHeight="1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75" x14ac:dyDescent="0.25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25">
      <c r="B14" s="16" t="s">
        <v>92</v>
      </c>
      <c r="C14" s="27">
        <f t="shared" ref="C14:K14" si="0">+C16+C22+C32+C42+C58+C68+C50+C73+C76+C82+C85+C88</f>
        <v>4631647696.7700005</v>
      </c>
      <c r="D14" s="27">
        <f>+D16+D22+D32+D42+D58+D68+D50+D73+D76+D82+D85+D88</f>
        <v>1851743926.4499998</v>
      </c>
      <c r="E14" s="27">
        <f>+E16+E22+E32+E42+E58+E68+E50+E73+E76+E82+E85+E88</f>
        <v>2779903770.3200002</v>
      </c>
      <c r="F14" s="27">
        <f>+F16+F22+F32+F42+F58+F68+F50+F73+F76+F82+F85+F88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17">
        <f>+L16+L22+L32+L42+L58+L68</f>
        <v>0</v>
      </c>
      <c r="M14" s="17">
        <f>+M16+M22+M32+M42+M58+M68</f>
        <v>0</v>
      </c>
      <c r="N14" s="17">
        <f>+N16+N22+N32+N42+N58+N68</f>
        <v>0</v>
      </c>
      <c r="O14" s="17">
        <f>+O16+O22+O32+O42+O58+O68</f>
        <v>0</v>
      </c>
      <c r="Q14" s="11"/>
    </row>
    <row r="15" spans="2:28" ht="12" customHeight="1" thickBot="1" x14ac:dyDescent="0.3">
      <c r="C15" s="28"/>
      <c r="D15" s="28"/>
      <c r="E15" s="28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">
      <c r="B16" s="14" t="s">
        <v>93</v>
      </c>
      <c r="C16" s="29">
        <f t="shared" ref="C16:O16" si="1">SUM(C17:C21)</f>
        <v>152956850.75999999</v>
      </c>
      <c r="D16" s="29">
        <f>SUM(D17:D21)</f>
        <v>73410746.209999993</v>
      </c>
      <c r="E16" s="29">
        <f t="shared" si="1"/>
        <v>79546104.549999997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</row>
    <row r="17" spans="1:15" ht="15.75" customHeight="1" x14ac:dyDescent="0.25">
      <c r="A17" s="31" t="s">
        <v>34</v>
      </c>
      <c r="B17" t="s">
        <v>94</v>
      </c>
      <c r="C17" s="28">
        <f>SUM(D17:O17)</f>
        <v>129188147.59999999</v>
      </c>
      <c r="D17" s="28">
        <f>IFERROR(VLOOKUP($A17,Sheet5!$A:$O,3,0),0)</f>
        <v>62941825.609999999</v>
      </c>
      <c r="E17" s="28">
        <f>IFERROR(VLOOKUP($A17,Sheet5!$A:$O,4,0),0)</f>
        <v>66246321.990000002</v>
      </c>
      <c r="F17" s="28">
        <f>IFERROR(VLOOKUP($A17,Sheet5!$A:$O,5,0),0)</f>
        <v>0</v>
      </c>
      <c r="G17" s="28">
        <f>IFERROR(VLOOKUP($A17,Sheet5!$A:$O,6,0),0)</f>
        <v>0</v>
      </c>
      <c r="H17" s="28">
        <f>IFERROR(VLOOKUP($A17,Sheet5!$A:$O,7,0),0)</f>
        <v>0</v>
      </c>
      <c r="I17" s="28">
        <f>IFERROR(VLOOKUP($A17,Sheet5!$A:$O,8,0),0)</f>
        <v>0</v>
      </c>
      <c r="J17" s="28">
        <f>IFERROR(VLOOKUP($A17,Sheet5!$A:$O,9,0),0)</f>
        <v>0</v>
      </c>
      <c r="K17" s="28">
        <f>IFERROR(VLOOKUP($A17,Sheet5!$A:$O,10,0),0)</f>
        <v>0</v>
      </c>
      <c r="L17" s="28">
        <f>IFERROR(VLOOKUP($A17,Sheet5!$A:$O,11,0),0)</f>
        <v>0</v>
      </c>
      <c r="M17" s="28">
        <f>IFERROR(VLOOKUP($A17,Sheet5!$A:$O,12,0),0)</f>
        <v>0</v>
      </c>
      <c r="N17" s="28">
        <f>IFERROR(VLOOKUP($A17,Sheet5!$A:$O,13,0),0)</f>
        <v>0</v>
      </c>
      <c r="O17" s="28">
        <f>IFERROR(VLOOKUP($A17,Sheet5!$A:$O,14,0),0)</f>
        <v>0</v>
      </c>
    </row>
    <row r="18" spans="1:15" ht="15.75" customHeight="1" x14ac:dyDescent="0.25">
      <c r="A18" s="32" t="s">
        <v>35</v>
      </c>
      <c r="B18" t="s">
        <v>95</v>
      </c>
      <c r="C18" s="28">
        <f>SUM(D18:O18)</f>
        <v>4157357.34</v>
      </c>
      <c r="D18" s="28">
        <f>IFERROR(VLOOKUP($A18,Sheet5!$A:$O,3,0),0)</f>
        <v>960538.8</v>
      </c>
      <c r="E18" s="28">
        <f>IFERROR(VLOOKUP($A18,Sheet5!$A:$O,4,0),0)</f>
        <v>3196818.54</v>
      </c>
      <c r="F18" s="28">
        <f>IFERROR(VLOOKUP($A18,Sheet5!$A:$O,5,0),0)</f>
        <v>0</v>
      </c>
      <c r="G18" s="28">
        <f>IFERROR(VLOOKUP($A18,Sheet5!$A:$O,6,0),0)</f>
        <v>0</v>
      </c>
      <c r="H18" s="28">
        <f>IFERROR(VLOOKUP($A18,Sheet5!$A:$O,7,0),0)</f>
        <v>0</v>
      </c>
      <c r="I18" s="28">
        <f>IFERROR(VLOOKUP($A18,Sheet5!$A:$O,8,0),0)</f>
        <v>0</v>
      </c>
      <c r="J18" s="28">
        <f>IFERROR(VLOOKUP($A18,Sheet5!$A:$O,9,0),0)</f>
        <v>0</v>
      </c>
      <c r="K18" s="28">
        <f>IFERROR(VLOOKUP($A18,Sheet5!$A:$O,10,0),0)</f>
        <v>0</v>
      </c>
      <c r="L18" s="28">
        <f>IFERROR(VLOOKUP($A18,Sheet5!$A:$O,11,0),0)</f>
        <v>0</v>
      </c>
      <c r="M18" s="28">
        <f>IFERROR(VLOOKUP($A18,Sheet5!$A:$O,12,0),0)</f>
        <v>0</v>
      </c>
      <c r="N18" s="28">
        <f>IFERROR(VLOOKUP($A18,Sheet5!$A:$O,13,0),0)</f>
        <v>0</v>
      </c>
      <c r="O18" s="28">
        <f>IFERROR(VLOOKUP($A18,Sheet5!$A:$O,14,0),0)</f>
        <v>0</v>
      </c>
    </row>
    <row r="19" spans="1:15" ht="15.75" customHeight="1" x14ac:dyDescent="0.25">
      <c r="A19" t="s">
        <v>36</v>
      </c>
      <c r="B19" t="s">
        <v>193</v>
      </c>
      <c r="C19" s="28">
        <f>SUM(D19:O19)</f>
        <v>0</v>
      </c>
      <c r="D19" s="28">
        <f>IFERROR(VLOOKUP($A19,Sheet5!$A:$O,3,0),0)</f>
        <v>0</v>
      </c>
      <c r="E19" s="28">
        <f>IFERROR(VLOOKUP($A19,Sheet5!$A:$O,4,0),0)</f>
        <v>0</v>
      </c>
      <c r="F19" s="28">
        <f>IFERROR(VLOOKUP($A19,Sheet5!$A:$O,5,0),0)</f>
        <v>0</v>
      </c>
      <c r="G19" s="28">
        <f>IFERROR(VLOOKUP($A19,Sheet5!$A:$O,6,0),0)</f>
        <v>0</v>
      </c>
      <c r="H19" s="28">
        <f>IFERROR(VLOOKUP($A19,Sheet5!$A:$O,7,0),0)</f>
        <v>0</v>
      </c>
      <c r="I19" s="28">
        <f>IFERROR(VLOOKUP($A19,Sheet5!$A:$O,8,0),0)</f>
        <v>0</v>
      </c>
      <c r="J19" s="28">
        <f>IFERROR(VLOOKUP($A19,Sheet5!$A:$O,9,0),0)</f>
        <v>0</v>
      </c>
      <c r="K19" s="28">
        <f>IFERROR(VLOOKUP($A19,Sheet5!$A:$O,10,0),0)</f>
        <v>0</v>
      </c>
      <c r="L19" s="28">
        <f>IFERROR(VLOOKUP($A19,Sheet5!$A:$O,11,0),0)</f>
        <v>0</v>
      </c>
      <c r="M19" s="28">
        <f>IFERROR(VLOOKUP($A19,Sheet5!$A:$O,12,0),0)</f>
        <v>0</v>
      </c>
      <c r="N19" s="28">
        <f>IFERROR(VLOOKUP($A19,Sheet5!$A:$O,13,0),0)</f>
        <v>0</v>
      </c>
      <c r="O19" s="28">
        <f>IFERROR(VLOOKUP($A19,Sheet5!$A:$O,14,0),0)</f>
        <v>0</v>
      </c>
    </row>
    <row r="20" spans="1:15" ht="15.75" customHeight="1" x14ac:dyDescent="0.25">
      <c r="A20" t="s">
        <v>37</v>
      </c>
      <c r="B20" t="s">
        <v>119</v>
      </c>
      <c r="C20" s="28">
        <f>SUM(D20:O20)</f>
        <v>0</v>
      </c>
      <c r="D20" s="28">
        <f>IFERROR(VLOOKUP($A20,Sheet5!$A:$O,3,0),0)</f>
        <v>0</v>
      </c>
      <c r="E20" s="28">
        <f>IFERROR(VLOOKUP($A20,Sheet5!$A:$O,4,0),0)</f>
        <v>0</v>
      </c>
      <c r="F20" s="28">
        <f>IFERROR(VLOOKUP($A20,Sheet5!$A:$O,5,0),0)</f>
        <v>0</v>
      </c>
      <c r="G20" s="28">
        <f>IFERROR(VLOOKUP($A20,Sheet5!$A:$O,6,0),0)</f>
        <v>0</v>
      </c>
      <c r="H20" s="28">
        <f>IFERROR(VLOOKUP($A20,Sheet5!$A:$O,7,0),0)</f>
        <v>0</v>
      </c>
      <c r="I20" s="28">
        <f>IFERROR(VLOOKUP($A20,Sheet5!$A:$O,8,0),0)</f>
        <v>0</v>
      </c>
      <c r="J20" s="28">
        <f>IFERROR(VLOOKUP($A20,Sheet5!$A:$O,9,0),0)</f>
        <v>0</v>
      </c>
      <c r="K20" s="28">
        <f>IFERROR(VLOOKUP($A20,Sheet5!$A:$O,10,0),0)</f>
        <v>0</v>
      </c>
      <c r="L20" s="28">
        <f>IFERROR(VLOOKUP($A20,Sheet5!$A:$O,11,0),0)</f>
        <v>0</v>
      </c>
      <c r="M20" s="28">
        <f>IFERROR(VLOOKUP($A20,Sheet5!$A:$O,12,0),0)</f>
        <v>0</v>
      </c>
      <c r="N20" s="28">
        <f>IFERROR(VLOOKUP($A20,Sheet5!$A:$O,13,0),0)</f>
        <v>0</v>
      </c>
      <c r="O20" s="28">
        <f>IFERROR(VLOOKUP($A20,Sheet5!$A:$O,14,0),0)</f>
        <v>0</v>
      </c>
    </row>
    <row r="21" spans="1:15" ht="15.75" customHeight="1" thickBot="1" x14ac:dyDescent="0.3">
      <c r="A21" s="32" t="s">
        <v>38</v>
      </c>
      <c r="B21" t="s">
        <v>96</v>
      </c>
      <c r="C21" s="28">
        <f>SUM(D21:O21)</f>
        <v>19611345.82</v>
      </c>
      <c r="D21" s="28">
        <f>IFERROR(VLOOKUP($A21,Sheet5!$A:$O,3,0),0)</f>
        <v>9508381.8000000007</v>
      </c>
      <c r="E21" s="28">
        <f>IFERROR(VLOOKUP($A21,Sheet5!$A:$O,4,0),0)</f>
        <v>10102964.02</v>
      </c>
      <c r="F21" s="28">
        <f>IFERROR(VLOOKUP($A21,Sheet5!$A:$O,5,0),0)</f>
        <v>0</v>
      </c>
      <c r="G21" s="28">
        <f>IFERROR(VLOOKUP($A21,Sheet5!$A:$O,6,0),0)</f>
        <v>0</v>
      </c>
      <c r="H21" s="28">
        <f>IFERROR(VLOOKUP($A21,Sheet5!$A:$O,7,0),0)</f>
        <v>0</v>
      </c>
      <c r="I21" s="28">
        <f>IFERROR(VLOOKUP($A21,Sheet5!$A:$O,8,0),0)</f>
        <v>0</v>
      </c>
      <c r="J21" s="28">
        <f>IFERROR(VLOOKUP($A21,Sheet5!$A:$O,9,0),0)</f>
        <v>0</v>
      </c>
      <c r="K21" s="28">
        <f>IFERROR(VLOOKUP($A21,Sheet5!$A:$O,10,0),0)</f>
        <v>0</v>
      </c>
      <c r="L21" s="28">
        <f>IFERROR(VLOOKUP($A21,Sheet5!$A:$O,11,0),0)</f>
        <v>0</v>
      </c>
      <c r="M21" s="28">
        <f>IFERROR(VLOOKUP($A21,Sheet5!$A:$O,12,0),0)</f>
        <v>0</v>
      </c>
      <c r="N21" s="28">
        <f>IFERROR(VLOOKUP($A21,Sheet5!$A:$O,13,0),0)</f>
        <v>0</v>
      </c>
      <c r="O21" s="28">
        <f>IFERROR(VLOOKUP($A21,Sheet5!$A:$O,14,0),0)</f>
        <v>0</v>
      </c>
    </row>
    <row r="22" spans="1:15" ht="15.75" customHeight="1" thickBot="1" x14ac:dyDescent="0.3">
      <c r="B22" s="14" t="s">
        <v>97</v>
      </c>
      <c r="C22" s="29">
        <f>SUM(C23:C31)</f>
        <v>4106321785.21</v>
      </c>
      <c r="D22" s="29">
        <f t="shared" ref="D22:O22" si="2">SUM(D23:D31)</f>
        <v>1748056706.9499998</v>
      </c>
      <c r="E22" s="29">
        <f t="shared" si="2"/>
        <v>2358265078.2599998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>SUM(J23:J31)</f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>SUM(N23:N31)</f>
        <v>0</v>
      </c>
      <c r="O22" s="15">
        <f t="shared" si="2"/>
        <v>0</v>
      </c>
    </row>
    <row r="23" spans="1:15" ht="15.75" customHeight="1" x14ac:dyDescent="0.25">
      <c r="A23" s="31" t="s">
        <v>39</v>
      </c>
      <c r="B23" t="s">
        <v>98</v>
      </c>
      <c r="C23" s="28">
        <f t="shared" ref="C23:C31" si="3">SUM(D23:O23)</f>
        <v>6183264.6799999997</v>
      </c>
      <c r="D23" s="28">
        <f>IFERROR(VLOOKUP($A23,Sheet5!$A:$O,3,0),0)</f>
        <v>2256079.6800000002</v>
      </c>
      <c r="E23" s="28">
        <f>IFERROR(VLOOKUP($A23,Sheet5!$A:$O,4,0),0)</f>
        <v>3927185</v>
      </c>
      <c r="F23" s="28">
        <f>IFERROR(VLOOKUP($A23,Sheet5!$A:$O,5,0),0)</f>
        <v>0</v>
      </c>
      <c r="G23" s="28">
        <f>IFERROR(VLOOKUP($A23,Sheet5!$A:$O,6,0),0)</f>
        <v>0</v>
      </c>
      <c r="H23" s="28">
        <f>IFERROR(VLOOKUP($A23,Sheet5!$A:$O,7,0),0)</f>
        <v>0</v>
      </c>
      <c r="I23" s="28">
        <f>IFERROR(VLOOKUP($A23,Sheet5!$A:$O,8,0),0)</f>
        <v>0</v>
      </c>
      <c r="J23" s="28">
        <f>IFERROR(VLOOKUP($A23,Sheet5!$A:$O,9,0),0)</f>
        <v>0</v>
      </c>
      <c r="K23" s="28">
        <f>IFERROR(VLOOKUP($A23,Sheet5!$A:$O,10,0),0)</f>
        <v>0</v>
      </c>
      <c r="L23" s="28">
        <f>IFERROR(VLOOKUP($A23,Sheet5!$A:$O,11,0),0)</f>
        <v>0</v>
      </c>
      <c r="M23" s="28">
        <f>IFERROR(VLOOKUP($A23,Sheet5!$A:$O,12,0),0)</f>
        <v>0</v>
      </c>
      <c r="N23" s="28">
        <f>IFERROR(VLOOKUP($A23,Sheet5!$A:$O,13,0),0)</f>
        <v>0</v>
      </c>
      <c r="O23" s="28">
        <f>IFERROR(VLOOKUP($A23,Sheet5!$A:$O,14,0),0)</f>
        <v>0</v>
      </c>
    </row>
    <row r="24" spans="1:15" ht="15.75" customHeight="1" x14ac:dyDescent="0.25">
      <c r="A24" s="32" t="s">
        <v>40</v>
      </c>
      <c r="B24" t="s">
        <v>99</v>
      </c>
      <c r="C24" s="28">
        <f t="shared" si="3"/>
        <v>4118751.71</v>
      </c>
      <c r="D24" s="28">
        <f>IFERROR(VLOOKUP($A24,Sheet5!$A:$O,3,0),0)</f>
        <v>1157926.68</v>
      </c>
      <c r="E24" s="28">
        <f>IFERROR(VLOOKUP($A24,Sheet5!$A:$O,4,0),0)</f>
        <v>2960825.03</v>
      </c>
      <c r="F24" s="28">
        <f>IFERROR(VLOOKUP($A24,Sheet5!$A:$O,5,0),0)</f>
        <v>0</v>
      </c>
      <c r="G24" s="28">
        <f>IFERROR(VLOOKUP($A24,Sheet5!$A:$O,6,0),0)</f>
        <v>0</v>
      </c>
      <c r="H24" s="28">
        <f>IFERROR(VLOOKUP($A24,Sheet5!$A:$O,7,0),0)</f>
        <v>0</v>
      </c>
      <c r="I24" s="28">
        <f>IFERROR(VLOOKUP($A24,Sheet5!$A:$O,8,0),0)</f>
        <v>0</v>
      </c>
      <c r="J24" s="28">
        <f>IFERROR(VLOOKUP($A24,Sheet5!$A:$O,9,0),0)</f>
        <v>0</v>
      </c>
      <c r="K24" s="28">
        <f>IFERROR(VLOOKUP($A24,Sheet5!$A:$O,10,0),0)</f>
        <v>0</v>
      </c>
      <c r="L24" s="28">
        <f>IFERROR(VLOOKUP($A24,Sheet5!$A:$O,11,0),0)</f>
        <v>0</v>
      </c>
      <c r="M24" s="28">
        <f>IFERROR(VLOOKUP($A24,Sheet5!$A:$O,12,0),0)</f>
        <v>0</v>
      </c>
      <c r="N24" s="28">
        <f>IFERROR(VLOOKUP($A24,Sheet5!$A:$O,13,0),0)</f>
        <v>0</v>
      </c>
      <c r="O24" s="28">
        <f>IFERROR(VLOOKUP($A24,Sheet5!$A:$O,14,0),0)</f>
        <v>0</v>
      </c>
    </row>
    <row r="25" spans="1:15" ht="15.75" customHeight="1" x14ac:dyDescent="0.25">
      <c r="A25" s="32" t="s">
        <v>41</v>
      </c>
      <c r="B25" t="s">
        <v>100</v>
      </c>
      <c r="C25" s="28">
        <f t="shared" si="3"/>
        <v>6217222.5</v>
      </c>
      <c r="D25" s="28">
        <f>IFERROR(VLOOKUP($A25,Sheet5!$A:$O,3,0),0)</f>
        <v>3789467.5</v>
      </c>
      <c r="E25" s="28">
        <f>IFERROR(VLOOKUP($A25,Sheet5!$A:$O,4,0),0)</f>
        <v>2427755</v>
      </c>
      <c r="F25" s="28">
        <f>IFERROR(VLOOKUP($A25,Sheet5!$A:$O,5,0),0)</f>
        <v>0</v>
      </c>
      <c r="G25" s="28">
        <f>IFERROR(VLOOKUP($A25,Sheet5!$A:$O,6,0),0)</f>
        <v>0</v>
      </c>
      <c r="H25" s="28">
        <f>IFERROR(VLOOKUP($A25,Sheet5!$A:$O,7,0),0)</f>
        <v>0</v>
      </c>
      <c r="I25" s="28">
        <f>IFERROR(VLOOKUP($A25,Sheet5!$A:$O,8,0),0)</f>
        <v>0</v>
      </c>
      <c r="J25" s="28">
        <f>IFERROR(VLOOKUP($A25,Sheet5!$A:$O,9,0),0)</f>
        <v>0</v>
      </c>
      <c r="K25" s="28">
        <f>IFERROR(VLOOKUP($A25,Sheet5!$A:$O,10,0),0)</f>
        <v>0</v>
      </c>
      <c r="L25" s="28">
        <f>IFERROR(VLOOKUP($A25,Sheet5!$A:$O,11,0),0)</f>
        <v>0</v>
      </c>
      <c r="M25" s="28">
        <f>IFERROR(VLOOKUP($A25,Sheet5!$A:$O,12,0),0)</f>
        <v>0</v>
      </c>
      <c r="N25" s="28">
        <f>IFERROR(VLOOKUP($A25,Sheet5!$A:$O,13,0),0)</f>
        <v>0</v>
      </c>
      <c r="O25" s="28">
        <f>IFERROR(VLOOKUP($A25,Sheet5!$A:$O,14,0),0)</f>
        <v>0</v>
      </c>
    </row>
    <row r="26" spans="1:15" ht="15.75" customHeight="1" x14ac:dyDescent="0.25">
      <c r="A26" s="32" t="s">
        <v>42</v>
      </c>
      <c r="B26" t="s">
        <v>101</v>
      </c>
      <c r="C26" s="28">
        <f t="shared" si="3"/>
        <v>332161.78000000003</v>
      </c>
      <c r="D26" s="28">
        <f>IFERROR(VLOOKUP($A26,Sheet5!$A:$O,3,0),0)</f>
        <v>237911.78</v>
      </c>
      <c r="E26" s="28">
        <f>IFERROR(VLOOKUP($A26,Sheet5!$A:$O,4,0),0)</f>
        <v>94250</v>
      </c>
      <c r="F26" s="28">
        <f>IFERROR(VLOOKUP($A26,Sheet5!$A:$O,5,0),0)</f>
        <v>0</v>
      </c>
      <c r="G26" s="28">
        <f>IFERROR(VLOOKUP($A26,Sheet5!$A:$O,6,0),0)</f>
        <v>0</v>
      </c>
      <c r="H26" s="28">
        <f>IFERROR(VLOOKUP($A26,Sheet5!$A:$O,7,0),0)</f>
        <v>0</v>
      </c>
      <c r="I26" s="28">
        <f>IFERROR(VLOOKUP($A26,Sheet5!$A:$O,8,0),0)</f>
        <v>0</v>
      </c>
      <c r="J26" s="28">
        <f>IFERROR(VLOOKUP($A26,Sheet5!$A:$O,9,0),0)</f>
        <v>0</v>
      </c>
      <c r="K26" s="28">
        <f>IFERROR(VLOOKUP($A26,Sheet5!$A:$O,10,0),0)</f>
        <v>0</v>
      </c>
      <c r="L26" s="28">
        <f>IFERROR(VLOOKUP($A26,Sheet5!$A:$O,11,0),0)</f>
        <v>0</v>
      </c>
      <c r="M26" s="28">
        <f>IFERROR(VLOOKUP($A26,Sheet5!$A:$O,12,0),0)</f>
        <v>0</v>
      </c>
      <c r="N26" s="28">
        <f>IFERROR(VLOOKUP($A26,Sheet5!$A:$O,13,0),0)</f>
        <v>0</v>
      </c>
      <c r="O26" s="28">
        <f>IFERROR(VLOOKUP($A26,Sheet5!$A:$O,14,0),0)</f>
        <v>0</v>
      </c>
    </row>
    <row r="27" spans="1:15" ht="15.75" customHeight="1" x14ac:dyDescent="0.25">
      <c r="A27" s="32" t="s">
        <v>43</v>
      </c>
      <c r="B27" t="s">
        <v>102</v>
      </c>
      <c r="C27" s="28">
        <f t="shared" si="3"/>
        <v>19205437.870000001</v>
      </c>
      <c r="D27" s="28">
        <f>IFERROR(VLOOKUP($A27,Sheet5!$A:$O,3,0),0)</f>
        <v>14098299.470000001</v>
      </c>
      <c r="E27" s="28">
        <f>IFERROR(VLOOKUP($A27,Sheet5!$A:$O,4,0),0)</f>
        <v>5107138.4000000004</v>
      </c>
      <c r="F27" s="28">
        <f>IFERROR(VLOOKUP($A27,Sheet5!$A:$O,5,0),0)</f>
        <v>0</v>
      </c>
      <c r="G27" s="28">
        <f>IFERROR(VLOOKUP($A27,Sheet5!$A:$O,6,0),0)</f>
        <v>0</v>
      </c>
      <c r="H27" s="28">
        <f>IFERROR(VLOOKUP($A27,Sheet5!$A:$O,7,0),0)</f>
        <v>0</v>
      </c>
      <c r="I27" s="28">
        <f>IFERROR(VLOOKUP($A27,Sheet5!$A:$O,8,0),0)</f>
        <v>0</v>
      </c>
      <c r="J27" s="28">
        <f>IFERROR(VLOOKUP($A27,Sheet5!$A:$O,9,0),0)</f>
        <v>0</v>
      </c>
      <c r="K27" s="28">
        <f>IFERROR(VLOOKUP($A27,Sheet5!$A:$O,10,0),0)</f>
        <v>0</v>
      </c>
      <c r="L27" s="28">
        <f>IFERROR(VLOOKUP($A27,Sheet5!$A:$O,11,0),0)</f>
        <v>0</v>
      </c>
      <c r="M27" s="28">
        <f>IFERROR(VLOOKUP($A27,Sheet5!$A:$O,12,0),0)</f>
        <v>0</v>
      </c>
      <c r="N27" s="28">
        <f>IFERROR(VLOOKUP($A27,Sheet5!$A:$O,13,0),0)</f>
        <v>0</v>
      </c>
      <c r="O27" s="28">
        <f>IFERROR(VLOOKUP($A27,Sheet5!$A:$O,14,0),0)</f>
        <v>0</v>
      </c>
    </row>
    <row r="28" spans="1:15" ht="15.75" customHeight="1" x14ac:dyDescent="0.25">
      <c r="A28" s="32" t="s">
        <v>44</v>
      </c>
      <c r="B28" t="s">
        <v>103</v>
      </c>
      <c r="C28" s="28">
        <f t="shared" si="3"/>
        <v>1354112.0499999998</v>
      </c>
      <c r="D28" s="28">
        <f>IFERROR(VLOOKUP($A28,Sheet5!$A:$O,3,0),0)</f>
        <v>235422.38</v>
      </c>
      <c r="E28" s="28">
        <f>IFERROR(VLOOKUP($A28,Sheet5!$A:$O,4,0),0)</f>
        <v>1118689.67</v>
      </c>
      <c r="F28" s="28">
        <f>IFERROR(VLOOKUP($A28,Sheet5!$A:$O,5,0),0)</f>
        <v>0</v>
      </c>
      <c r="G28" s="28">
        <f>IFERROR(VLOOKUP($A28,Sheet5!$A:$O,6,0),0)</f>
        <v>0</v>
      </c>
      <c r="H28" s="28">
        <f>IFERROR(VLOOKUP($A28,Sheet5!$A:$O,7,0),0)</f>
        <v>0</v>
      </c>
      <c r="I28" s="28">
        <f>IFERROR(VLOOKUP($A28,Sheet5!$A:$O,8,0),0)</f>
        <v>0</v>
      </c>
      <c r="J28" s="28">
        <f>IFERROR(VLOOKUP($A28,Sheet5!$A:$O,9,0),0)</f>
        <v>0</v>
      </c>
      <c r="K28" s="28">
        <f>IFERROR(VLOOKUP($A28,Sheet5!$A:$O,10,0),0)</f>
        <v>0</v>
      </c>
      <c r="L28" s="28">
        <f>IFERROR(VLOOKUP($A28,Sheet5!$A:$O,11,0),0)</f>
        <v>0</v>
      </c>
      <c r="M28" s="28">
        <f>IFERROR(VLOOKUP($A28,Sheet5!$A:$O,12,0),0)</f>
        <v>0</v>
      </c>
      <c r="N28" s="28">
        <f>IFERROR(VLOOKUP($A28,Sheet5!$A:$O,13,0),0)</f>
        <v>0</v>
      </c>
      <c r="O28" s="28">
        <f>IFERROR(VLOOKUP($A28,Sheet5!$A:$O,14,0),0)</f>
        <v>0</v>
      </c>
    </row>
    <row r="29" spans="1:15" ht="15.75" customHeight="1" x14ac:dyDescent="0.25">
      <c r="A29" s="32" t="s">
        <v>45</v>
      </c>
      <c r="B29" t="s">
        <v>150</v>
      </c>
      <c r="C29" s="28">
        <f t="shared" si="3"/>
        <v>1492174.81</v>
      </c>
      <c r="D29" s="28">
        <f>IFERROR(VLOOKUP($A29,Sheet5!$A:$O,3,0),0)</f>
        <v>1157516.1100000001</v>
      </c>
      <c r="E29" s="28">
        <f>IFERROR(VLOOKUP($A29,Sheet5!$A:$O,4,0),0)</f>
        <v>334658.7</v>
      </c>
      <c r="F29" s="28">
        <f>IFERROR(VLOOKUP($A29,Sheet5!$A:$O,5,0),0)</f>
        <v>0</v>
      </c>
      <c r="G29" s="28">
        <f>IFERROR(VLOOKUP($A29,Sheet5!$A:$O,6,0),0)</f>
        <v>0</v>
      </c>
      <c r="H29" s="28">
        <f>IFERROR(VLOOKUP($A29,Sheet5!$A:$O,7,0),0)</f>
        <v>0</v>
      </c>
      <c r="I29" s="28">
        <f>IFERROR(VLOOKUP($A29,Sheet5!$A:$O,8,0),0)</f>
        <v>0</v>
      </c>
      <c r="J29" s="28">
        <f>IFERROR(VLOOKUP($A29,Sheet5!$A:$O,9,0),0)</f>
        <v>0</v>
      </c>
      <c r="K29" s="28">
        <f>IFERROR(VLOOKUP($A29,Sheet5!$A:$O,10,0),0)</f>
        <v>0</v>
      </c>
      <c r="L29" s="28">
        <f>IFERROR(VLOOKUP($A29,Sheet5!$A:$O,11,0),0)</f>
        <v>0</v>
      </c>
      <c r="M29" s="28">
        <f>IFERROR(VLOOKUP($A29,Sheet5!$A:$O,12,0),0)</f>
        <v>0</v>
      </c>
      <c r="N29" s="28">
        <f>IFERROR(VLOOKUP($A29,Sheet5!$A:$O,13,0),0)</f>
        <v>0</v>
      </c>
      <c r="O29" s="28">
        <f>IFERROR(VLOOKUP($A29,Sheet5!$A:$O,14,0),0)</f>
        <v>0</v>
      </c>
    </row>
    <row r="30" spans="1:15" ht="15.75" customHeight="1" x14ac:dyDescent="0.25">
      <c r="A30" s="32" t="s">
        <v>46</v>
      </c>
      <c r="B30" t="s">
        <v>104</v>
      </c>
      <c r="C30" s="28">
        <f t="shared" si="3"/>
        <v>1938151.4</v>
      </c>
      <c r="D30" s="28">
        <f>IFERROR(VLOOKUP($A30,Sheet5!$A:$O,3,0),0)</f>
        <v>1150880.75</v>
      </c>
      <c r="E30" s="28">
        <f>IFERROR(VLOOKUP($A30,Sheet5!$A:$O,4,0),0)</f>
        <v>787270.65</v>
      </c>
      <c r="F30" s="28">
        <f>IFERROR(VLOOKUP($A30,Sheet5!$A:$O,5,0),0)</f>
        <v>0</v>
      </c>
      <c r="G30" s="28">
        <f>IFERROR(VLOOKUP($A30,Sheet5!$A:$O,6,0),0)</f>
        <v>0</v>
      </c>
      <c r="H30" s="28">
        <f>IFERROR(VLOOKUP($A30,Sheet5!$A:$O,7,0),0)</f>
        <v>0</v>
      </c>
      <c r="I30" s="28">
        <f>IFERROR(VLOOKUP($A30,Sheet5!$A:$O,8,0),0)</f>
        <v>0</v>
      </c>
      <c r="J30" s="28">
        <f>IFERROR(VLOOKUP($A30,Sheet5!$A:$O,9,0),0)</f>
        <v>0</v>
      </c>
      <c r="K30" s="28">
        <f>IFERROR(VLOOKUP($A30,Sheet5!$A:$O,10,0),0)</f>
        <v>0</v>
      </c>
      <c r="L30" s="28">
        <f>IFERROR(VLOOKUP($A30,Sheet5!$A:$O,11,0),0)</f>
        <v>0</v>
      </c>
      <c r="M30" s="28">
        <f>IFERROR(VLOOKUP($A30,Sheet5!$A:$O,12,0),0)</f>
        <v>0</v>
      </c>
      <c r="N30" s="28">
        <f>IFERROR(VLOOKUP($A30,Sheet5!$A:$O,13,0),0)</f>
        <v>0</v>
      </c>
      <c r="O30" s="28">
        <f>IFERROR(VLOOKUP($A30,Sheet5!$A:$O,14,0),0)</f>
        <v>0</v>
      </c>
    </row>
    <row r="31" spans="1:15" ht="15.75" customHeight="1" thickBot="1" x14ac:dyDescent="0.3">
      <c r="A31" s="32" t="s">
        <v>144</v>
      </c>
      <c r="B31" t="s">
        <v>148</v>
      </c>
      <c r="C31" s="28">
        <f t="shared" si="3"/>
        <v>4065480508.4099998</v>
      </c>
      <c r="D31" s="28">
        <f>IFERROR(VLOOKUP($A31,Sheet5!$A:$O,3,0),0)</f>
        <v>1723973202.5999999</v>
      </c>
      <c r="E31" s="28">
        <f>IFERROR(VLOOKUP($A31,Sheet5!$A:$O,4,0),0)</f>
        <v>2341507305.8099999</v>
      </c>
      <c r="F31" s="28">
        <f>IFERROR(VLOOKUP($A31,Sheet5!$A:$O,5,0),0)</f>
        <v>0</v>
      </c>
      <c r="G31" s="28">
        <f>IFERROR(VLOOKUP($A31,Sheet5!$A:$O,6,0),0)</f>
        <v>0</v>
      </c>
      <c r="H31" s="28">
        <f>IFERROR(VLOOKUP($A31,Sheet5!$A:$O,7,0),0)</f>
        <v>0</v>
      </c>
      <c r="I31" s="28">
        <f>IFERROR(VLOOKUP($A31,Sheet5!$A:$O,8,0),0)</f>
        <v>0</v>
      </c>
      <c r="J31" s="28">
        <f>IFERROR(VLOOKUP($A31,Sheet5!$A:$O,9,0),0)</f>
        <v>0</v>
      </c>
      <c r="K31" s="28">
        <f>IFERROR(VLOOKUP($A31,Sheet5!$A:$O,10,0),0)</f>
        <v>0</v>
      </c>
      <c r="L31" s="28">
        <f>IFERROR(VLOOKUP($A31,Sheet5!$A:$O,11,0),0)</f>
        <v>0</v>
      </c>
      <c r="M31" s="28">
        <f>IFERROR(VLOOKUP($A31,Sheet5!$A:$O,12,0),0)</f>
        <v>0</v>
      </c>
      <c r="N31" s="28">
        <f>IFERROR(VLOOKUP($A31,Sheet5!$A:$O,13,0),0)</f>
        <v>0</v>
      </c>
      <c r="O31" s="28">
        <f>IFERROR(VLOOKUP($A31,Sheet5!$A:$O,14,0),0)</f>
        <v>0</v>
      </c>
    </row>
    <row r="32" spans="1:15" ht="15.75" customHeight="1" thickBot="1" x14ac:dyDescent="0.3">
      <c r="B32" s="14" t="s">
        <v>105</v>
      </c>
      <c r="C32" s="29">
        <f>SUM(C33:C41)</f>
        <v>312228239.77999997</v>
      </c>
      <c r="D32" s="29">
        <f t="shared" ref="D32:O32" si="4">SUM(D33:D41)</f>
        <v>30276473.289999999</v>
      </c>
      <c r="E32" s="29">
        <f t="shared" si="4"/>
        <v>281951766.49000001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15">
        <f t="shared" si="4"/>
        <v>0</v>
      </c>
      <c r="N32" s="15">
        <f>SUM(N33:N41)</f>
        <v>0</v>
      </c>
      <c r="O32" s="15">
        <f t="shared" si="4"/>
        <v>0</v>
      </c>
    </row>
    <row r="33" spans="1:17" ht="15.75" customHeight="1" x14ac:dyDescent="0.25">
      <c r="A33" s="31" t="s">
        <v>47</v>
      </c>
      <c r="B33" t="s">
        <v>106</v>
      </c>
      <c r="C33" s="28">
        <f t="shared" ref="C33:C41" si="5">SUM(D33:O33)</f>
        <v>393517.08</v>
      </c>
      <c r="D33" s="28">
        <f>IFERROR(VLOOKUP($A33,Sheet5!$A:$O,3,0),0)</f>
        <v>0</v>
      </c>
      <c r="E33" s="28">
        <f>IFERROR(VLOOKUP($A33,Sheet5!$A:$O,4,0),0)</f>
        <v>393517.08</v>
      </c>
      <c r="F33" s="28">
        <f>IFERROR(VLOOKUP($A33,Sheet5!$A:$O,5,0),0)</f>
        <v>0</v>
      </c>
      <c r="G33" s="28">
        <f>IFERROR(VLOOKUP($A33,Sheet5!$A:$O,6,0),0)</f>
        <v>0</v>
      </c>
      <c r="H33" s="28">
        <f>IFERROR(VLOOKUP($A33,Sheet5!$A:$O,7,0),0)</f>
        <v>0</v>
      </c>
      <c r="I33" s="28">
        <f>IFERROR(VLOOKUP($A33,Sheet5!$A:$O,8,0),0)</f>
        <v>0</v>
      </c>
      <c r="J33" s="28">
        <f>IFERROR(VLOOKUP($A33,Sheet5!$A:$O,9,0),0)</f>
        <v>0</v>
      </c>
      <c r="K33" s="28">
        <f>IFERROR(VLOOKUP($A33,Sheet5!$A:$O,10,0),0)</f>
        <v>0</v>
      </c>
      <c r="L33" s="28">
        <f>IFERROR(VLOOKUP($A33,Sheet5!$A:$O,11,0),0)</f>
        <v>0</v>
      </c>
      <c r="M33" s="28">
        <f>IFERROR(VLOOKUP($A33,Sheet5!$A:$O,12,0),0)</f>
        <v>0</v>
      </c>
      <c r="N33" s="28">
        <f>IFERROR(VLOOKUP($A33,Sheet5!$A:$O,13,0),0)</f>
        <v>0</v>
      </c>
      <c r="O33" s="28">
        <f>IFERROR(VLOOKUP($A33,Sheet5!$A:$O,14,0),0)</f>
        <v>0</v>
      </c>
      <c r="Q33" s="6"/>
    </row>
    <row r="34" spans="1:17" ht="15.75" customHeight="1" x14ac:dyDescent="0.25">
      <c r="A34" s="32" t="s">
        <v>48</v>
      </c>
      <c r="B34" t="s">
        <v>107</v>
      </c>
      <c r="C34" s="28">
        <f t="shared" si="5"/>
        <v>172089770.78999999</v>
      </c>
      <c r="D34" s="28">
        <f>IFERROR(VLOOKUP($A34,Sheet5!$A:$O,3,0),0)</f>
        <v>25373100.620000001</v>
      </c>
      <c r="E34" s="28">
        <f>IFERROR(VLOOKUP($A34,Sheet5!$A:$O,4,0),0)</f>
        <v>146716670.16999999</v>
      </c>
      <c r="F34" s="28">
        <f>IFERROR(VLOOKUP($A34,Sheet5!$A:$O,5,0),0)</f>
        <v>0</v>
      </c>
      <c r="G34" s="28">
        <f>IFERROR(VLOOKUP($A34,Sheet5!$A:$O,6,0),0)</f>
        <v>0</v>
      </c>
      <c r="H34" s="28">
        <f>IFERROR(VLOOKUP($A34,Sheet5!$A:$O,7,0),0)</f>
        <v>0</v>
      </c>
      <c r="I34" s="28">
        <f>IFERROR(VLOOKUP($A34,Sheet5!$A:$O,8,0),0)</f>
        <v>0</v>
      </c>
      <c r="J34" s="28">
        <f>IFERROR(VLOOKUP($A34,Sheet5!$A:$O,9,0),0)</f>
        <v>0</v>
      </c>
      <c r="K34" s="28">
        <f>IFERROR(VLOOKUP($A34,Sheet5!$A:$O,10,0),0)</f>
        <v>0</v>
      </c>
      <c r="L34" s="28">
        <f>IFERROR(VLOOKUP($A34,Sheet5!$A:$O,11,0),0)</f>
        <v>0</v>
      </c>
      <c r="M34" s="28">
        <f>IFERROR(VLOOKUP($A34,Sheet5!$A:$O,12,0),0)</f>
        <v>0</v>
      </c>
      <c r="N34" s="28">
        <f>IFERROR(VLOOKUP($A34,Sheet5!$A:$O,13,0),0)</f>
        <v>0</v>
      </c>
      <c r="O34" s="28">
        <f>IFERROR(VLOOKUP($A34,Sheet5!$A:$O,14,0),0)</f>
        <v>0</v>
      </c>
      <c r="Q34" s="6"/>
    </row>
    <row r="35" spans="1:17" ht="15.75" customHeight="1" x14ac:dyDescent="0.25">
      <c r="A35" s="32" t="s">
        <v>49</v>
      </c>
      <c r="B35" t="s">
        <v>108</v>
      </c>
      <c r="C35" s="28">
        <f t="shared" si="5"/>
        <v>345559.46</v>
      </c>
      <c r="D35" s="28">
        <f>IFERROR(VLOOKUP($A35,Sheet5!$A:$O,3,0),0)</f>
        <v>0</v>
      </c>
      <c r="E35" s="28">
        <f>IFERROR(VLOOKUP($A35,Sheet5!$A:$O,4,0),0)</f>
        <v>345559.46</v>
      </c>
      <c r="F35" s="28">
        <f>IFERROR(VLOOKUP($A35,Sheet5!$A:$O,5,0),0)</f>
        <v>0</v>
      </c>
      <c r="G35" s="28">
        <f>IFERROR(VLOOKUP($A35,Sheet5!$A:$O,6,0),0)</f>
        <v>0</v>
      </c>
      <c r="H35" s="28">
        <f>IFERROR(VLOOKUP($A35,Sheet5!$A:$O,7,0),0)</f>
        <v>0</v>
      </c>
      <c r="I35" s="28">
        <f>IFERROR(VLOOKUP($A35,Sheet5!$A:$O,8,0),0)</f>
        <v>0</v>
      </c>
      <c r="J35" s="28">
        <f>IFERROR(VLOOKUP($A35,Sheet5!$A:$O,9,0),0)</f>
        <v>0</v>
      </c>
      <c r="K35" s="28">
        <f>IFERROR(VLOOKUP($A35,Sheet5!$A:$O,10,0),0)</f>
        <v>0</v>
      </c>
      <c r="L35" s="28">
        <f>IFERROR(VLOOKUP($A35,Sheet5!$A:$O,11,0),0)</f>
        <v>0</v>
      </c>
      <c r="M35" s="28">
        <f>IFERROR(VLOOKUP($A35,Sheet5!$A:$O,12,0),0)</f>
        <v>0</v>
      </c>
      <c r="N35" s="28">
        <f>IFERROR(VLOOKUP($A35,Sheet5!$A:$O,13,0),0)</f>
        <v>0</v>
      </c>
      <c r="O35" s="28">
        <f>IFERROR(VLOOKUP($A35,Sheet5!$A:$O,14,0),0)</f>
        <v>0</v>
      </c>
    </row>
    <row r="36" spans="1:17" ht="15.75" customHeight="1" x14ac:dyDescent="0.25">
      <c r="A36" s="32" t="s">
        <v>50</v>
      </c>
      <c r="B36" t="s">
        <v>120</v>
      </c>
      <c r="C36" s="28">
        <f t="shared" si="5"/>
        <v>2879254.79</v>
      </c>
      <c r="D36" s="28">
        <f>IFERROR(VLOOKUP($A36,Sheet5!$A:$O,3,0),0)</f>
        <v>2675530</v>
      </c>
      <c r="E36" s="28">
        <f>IFERROR(VLOOKUP($A36,Sheet5!$A:$O,4,0),0)</f>
        <v>203724.79</v>
      </c>
      <c r="F36" s="28">
        <f>IFERROR(VLOOKUP($A36,Sheet5!$A:$O,5,0),0)</f>
        <v>0</v>
      </c>
      <c r="G36" s="28">
        <f>IFERROR(VLOOKUP($A36,Sheet5!$A:$O,6,0),0)</f>
        <v>0</v>
      </c>
      <c r="H36" s="28">
        <f>IFERROR(VLOOKUP($A36,Sheet5!$A:$O,7,0),0)</f>
        <v>0</v>
      </c>
      <c r="I36" s="28">
        <f>IFERROR(VLOOKUP($A36,Sheet5!$A:$O,8,0),0)</f>
        <v>0</v>
      </c>
      <c r="J36" s="28">
        <f>IFERROR(VLOOKUP($A36,Sheet5!$A:$O,9,0),0)</f>
        <v>0</v>
      </c>
      <c r="K36" s="28">
        <f>IFERROR(VLOOKUP($A36,Sheet5!$A:$O,10,0),0)</f>
        <v>0</v>
      </c>
      <c r="L36" s="28">
        <f>IFERROR(VLOOKUP($A36,Sheet5!$A:$O,11,0),0)</f>
        <v>0</v>
      </c>
      <c r="M36" s="28">
        <f>IFERROR(VLOOKUP($A36,Sheet5!$A:$O,12,0),0)</f>
        <v>0</v>
      </c>
      <c r="N36" s="28">
        <f>IFERROR(VLOOKUP($A36,Sheet5!$A:$O,13,0),0)</f>
        <v>0</v>
      </c>
      <c r="O36" s="28">
        <f>IFERROR(VLOOKUP($A36,Sheet5!$A:$O,14,0),0)</f>
        <v>0</v>
      </c>
    </row>
    <row r="37" spans="1:17" ht="15.75" customHeight="1" x14ac:dyDescent="0.25">
      <c r="A37" s="32" t="s">
        <v>51</v>
      </c>
      <c r="B37" t="s">
        <v>109</v>
      </c>
      <c r="C37" s="28">
        <f t="shared" si="5"/>
        <v>0</v>
      </c>
      <c r="D37" s="28">
        <f>IFERROR(VLOOKUP($A37,Sheet5!$A:$O,3,0),0)</f>
        <v>0</v>
      </c>
      <c r="E37" s="28">
        <f>IFERROR(VLOOKUP($A37,Sheet5!$A:$O,4,0),0)</f>
        <v>0</v>
      </c>
      <c r="F37" s="28">
        <f>IFERROR(VLOOKUP($A37,Sheet5!$A:$O,5,0),0)</f>
        <v>0</v>
      </c>
      <c r="G37" s="28">
        <f>IFERROR(VLOOKUP($A37,Sheet5!$A:$O,6,0),0)</f>
        <v>0</v>
      </c>
      <c r="H37" s="28">
        <f>IFERROR(VLOOKUP($A37,Sheet5!$A:$O,7,0),0)</f>
        <v>0</v>
      </c>
      <c r="I37" s="28">
        <f>IFERROR(VLOOKUP($A37,Sheet5!$A:$O,8,0),0)</f>
        <v>0</v>
      </c>
      <c r="J37" s="28">
        <f>IFERROR(VLOOKUP($A37,Sheet5!$A:$O,9,0),0)</f>
        <v>0</v>
      </c>
      <c r="K37" s="28">
        <f>IFERROR(VLOOKUP($A37,Sheet5!$A:$O,10,0),0)</f>
        <v>0</v>
      </c>
      <c r="L37" s="28">
        <f>IFERROR(VLOOKUP($A37,Sheet5!$A:$O,11,0),0)</f>
        <v>0</v>
      </c>
      <c r="M37" s="28">
        <f>IFERROR(VLOOKUP($A37,Sheet5!$A:$O,12,0),0)</f>
        <v>0</v>
      </c>
      <c r="N37" s="28">
        <f>IFERROR(VLOOKUP($A37,Sheet5!$A:$O,13,0),0)</f>
        <v>0</v>
      </c>
      <c r="O37" s="28">
        <f>IFERROR(VLOOKUP($A37,Sheet5!$A:$O,14,0),0)</f>
        <v>0</v>
      </c>
    </row>
    <row r="38" spans="1:17" ht="15.75" customHeight="1" x14ac:dyDescent="0.25">
      <c r="A38" s="32" t="s">
        <v>52</v>
      </c>
      <c r="B38" t="s">
        <v>137</v>
      </c>
      <c r="C38" s="28">
        <f t="shared" si="5"/>
        <v>169674.68</v>
      </c>
      <c r="D38" s="28">
        <f>IFERROR(VLOOKUP($A38,Sheet5!$A:$O,3,0),0)</f>
        <v>0</v>
      </c>
      <c r="E38" s="28">
        <f>IFERROR(VLOOKUP($A38,Sheet5!$A:$O,4,0),0)</f>
        <v>169674.68</v>
      </c>
      <c r="F38" s="28">
        <f>IFERROR(VLOOKUP($A38,Sheet5!$A:$O,5,0),0)</f>
        <v>0</v>
      </c>
      <c r="G38" s="28">
        <f>IFERROR(VLOOKUP($A38,Sheet5!$A:$O,6,0),0)</f>
        <v>0</v>
      </c>
      <c r="H38" s="28">
        <f>IFERROR(VLOOKUP($A38,Sheet5!$A:$O,7,0),0)</f>
        <v>0</v>
      </c>
      <c r="I38" s="28">
        <f>IFERROR(VLOOKUP($A38,Sheet5!$A:$O,8,0),0)</f>
        <v>0</v>
      </c>
      <c r="J38" s="28">
        <f>IFERROR(VLOOKUP($A38,Sheet5!$A:$O,9,0),0)</f>
        <v>0</v>
      </c>
      <c r="K38" s="28">
        <f>IFERROR(VLOOKUP($A38,Sheet5!$A:$O,10,0),0)</f>
        <v>0</v>
      </c>
      <c r="L38" s="28">
        <f>IFERROR(VLOOKUP($A38,Sheet5!$A:$O,11,0),0)</f>
        <v>0</v>
      </c>
      <c r="M38" s="28">
        <f>IFERROR(VLOOKUP($A38,Sheet5!$A:$O,12,0),0)</f>
        <v>0</v>
      </c>
      <c r="N38" s="28">
        <f>IFERROR(VLOOKUP($A38,Sheet5!$A:$O,13,0),0)</f>
        <v>0</v>
      </c>
      <c r="O38" s="28">
        <f>IFERROR(VLOOKUP($A38,Sheet5!$A:$O,14,0),0)</f>
        <v>0</v>
      </c>
    </row>
    <row r="39" spans="1:17" ht="15.75" customHeight="1" x14ac:dyDescent="0.25">
      <c r="A39" s="32" t="s">
        <v>53</v>
      </c>
      <c r="B39" t="s">
        <v>110</v>
      </c>
      <c r="C39" s="28">
        <f t="shared" si="5"/>
        <v>5292329.1399999997</v>
      </c>
      <c r="D39" s="28">
        <f>IFERROR(VLOOKUP($A39,Sheet5!$A:$O,3,0),0)</f>
        <v>0</v>
      </c>
      <c r="E39" s="28">
        <f>IFERROR(VLOOKUP($A39,Sheet5!$A:$O,4,0),0)</f>
        <v>5292329.1399999997</v>
      </c>
      <c r="F39" s="28">
        <f>IFERROR(VLOOKUP($A39,Sheet5!$A:$O,5,0),0)</f>
        <v>0</v>
      </c>
      <c r="G39" s="28">
        <f>IFERROR(VLOOKUP($A39,Sheet5!$A:$O,6,0),0)</f>
        <v>0</v>
      </c>
      <c r="H39" s="28">
        <f>IFERROR(VLOOKUP($A39,Sheet5!$A:$O,7,0),0)</f>
        <v>0</v>
      </c>
      <c r="I39" s="28">
        <f>IFERROR(VLOOKUP($A39,Sheet5!$A:$O,8,0),0)</f>
        <v>0</v>
      </c>
      <c r="J39" s="28">
        <f>IFERROR(VLOOKUP($A39,Sheet5!$A:$O,9,0),0)</f>
        <v>0</v>
      </c>
      <c r="K39" s="28">
        <f>IFERROR(VLOOKUP($A39,Sheet5!$A:$O,10,0),0)</f>
        <v>0</v>
      </c>
      <c r="L39" s="28">
        <f>IFERROR(VLOOKUP($A39,Sheet5!$A:$O,11,0),0)</f>
        <v>0</v>
      </c>
      <c r="M39" s="28">
        <f>IFERROR(VLOOKUP($A39,Sheet5!$A:$O,12,0),0)</f>
        <v>0</v>
      </c>
      <c r="N39" s="28">
        <f>IFERROR(VLOOKUP($A39,Sheet5!$A:$O,13,0),0)</f>
        <v>0</v>
      </c>
      <c r="O39" s="28">
        <f>IFERROR(VLOOKUP($A39,Sheet5!$A:$O,14,0),0)</f>
        <v>0</v>
      </c>
    </row>
    <row r="40" spans="1:17" ht="15.75" customHeight="1" x14ac:dyDescent="0.25">
      <c r="A40" s="32" t="s">
        <v>195</v>
      </c>
      <c r="B40" t="s">
        <v>194</v>
      </c>
      <c r="C40" s="28">
        <f t="shared" si="5"/>
        <v>0</v>
      </c>
      <c r="D40" s="28">
        <f>IFERROR(VLOOKUP($A40,Sheet5!$A:$O,3,0),0)</f>
        <v>0</v>
      </c>
      <c r="E40" s="28">
        <f>IFERROR(VLOOKUP($A40,Sheet5!$A:$O,4,0),0)</f>
        <v>0</v>
      </c>
      <c r="F40" s="28">
        <f>IFERROR(VLOOKUP($A40,Sheet5!$A:$O,5,0),0)</f>
        <v>0</v>
      </c>
      <c r="G40" s="28">
        <f>IFERROR(VLOOKUP($A40,Sheet5!$A:$O,6,0),0)</f>
        <v>0</v>
      </c>
      <c r="H40" s="28">
        <f>IFERROR(VLOOKUP($A40,Sheet5!$A:$O,7,0),0)</f>
        <v>0</v>
      </c>
      <c r="I40" s="28">
        <f>IFERROR(VLOOKUP($A40,Sheet5!$A:$O,8,0),0)</f>
        <v>0</v>
      </c>
      <c r="J40" s="28">
        <f>IFERROR(VLOOKUP($A40,Sheet5!$A:$O,9,0),0)</f>
        <v>0</v>
      </c>
      <c r="K40" s="28">
        <f>IFERROR(VLOOKUP($A40,Sheet5!$A:$O,10,0),0)</f>
        <v>0</v>
      </c>
      <c r="L40" s="28">
        <f>IFERROR(VLOOKUP($A40,Sheet5!$A:$O,11,0),0)</f>
        <v>0</v>
      </c>
      <c r="M40" s="28">
        <f>IFERROR(VLOOKUP($A40,Sheet5!$A:$O,12,0),0)</f>
        <v>0</v>
      </c>
      <c r="N40" s="28">
        <f>IFERROR(VLOOKUP($A40,Sheet5!$A:$O,13,0),0)</f>
        <v>0</v>
      </c>
      <c r="O40" s="28">
        <f>IFERROR(VLOOKUP($A40,Sheet5!$A:$O,14,0),0)</f>
        <v>0</v>
      </c>
    </row>
    <row r="41" spans="1:17" ht="15.75" customHeight="1" thickBot="1" x14ac:dyDescent="0.3">
      <c r="A41" s="32" t="s">
        <v>54</v>
      </c>
      <c r="B41" t="s">
        <v>111</v>
      </c>
      <c r="C41" s="28">
        <f t="shared" si="5"/>
        <v>131058133.84</v>
      </c>
      <c r="D41" s="28">
        <f>IFERROR(VLOOKUP($A41,Sheet5!$A:$O,3,0),0)</f>
        <v>2227842.67</v>
      </c>
      <c r="E41" s="28">
        <f>IFERROR(VLOOKUP($A41,Sheet5!$A:$O,4,0),0)</f>
        <v>128830291.17</v>
      </c>
      <c r="F41" s="28">
        <f>IFERROR(VLOOKUP($A41,Sheet5!$A:$O,5,0),0)</f>
        <v>0</v>
      </c>
      <c r="G41" s="28">
        <f>IFERROR(VLOOKUP($A41,Sheet5!$A:$O,6,0),0)</f>
        <v>0</v>
      </c>
      <c r="H41" s="28">
        <f>IFERROR(VLOOKUP($A41,Sheet5!$A:$O,7,0),0)</f>
        <v>0</v>
      </c>
      <c r="I41" s="28">
        <f>IFERROR(VLOOKUP($A41,Sheet5!$A:$O,8,0),0)</f>
        <v>0</v>
      </c>
      <c r="J41" s="28">
        <f>IFERROR(VLOOKUP($A41,Sheet5!$A:$O,9,0),0)</f>
        <v>0</v>
      </c>
      <c r="K41" s="28">
        <f>IFERROR(VLOOKUP($A41,Sheet5!$A:$O,10,0),0)</f>
        <v>0</v>
      </c>
      <c r="L41" s="28">
        <f>IFERROR(VLOOKUP($A41,Sheet5!$A:$O,11,0),0)</f>
        <v>0</v>
      </c>
      <c r="M41" s="28">
        <f>IFERROR(VLOOKUP($A41,Sheet5!$A:$O,12,0),0)</f>
        <v>0</v>
      </c>
      <c r="N41" s="28">
        <f>IFERROR(VLOOKUP($A41,Sheet5!$A:$O,13,0),0)</f>
        <v>0</v>
      </c>
      <c r="O41" s="28">
        <f>IFERROR(VLOOKUP($A41,Sheet5!$A:$O,14,0),0)</f>
        <v>0</v>
      </c>
    </row>
    <row r="42" spans="1:17" ht="15.75" customHeight="1" thickBot="1" x14ac:dyDescent="0.3">
      <c r="B42" s="14" t="s">
        <v>112</v>
      </c>
      <c r="C42" s="29">
        <f t="shared" ref="C42:O42" si="6">SUM(C43:C49)</f>
        <v>59355290.420000002</v>
      </c>
      <c r="D42" s="29">
        <f t="shared" si="6"/>
        <v>0</v>
      </c>
      <c r="E42" s="29">
        <f t="shared" si="6"/>
        <v>59355290.420000002</v>
      </c>
      <c r="F42" s="15">
        <f t="shared" si="6"/>
        <v>0</v>
      </c>
      <c r="G42" s="15">
        <f t="shared" si="6"/>
        <v>0</v>
      </c>
      <c r="H42" s="15">
        <f t="shared" si="6"/>
        <v>0</v>
      </c>
      <c r="I42" s="15">
        <f t="shared" si="6"/>
        <v>0</v>
      </c>
      <c r="J42" s="15">
        <f t="shared" si="6"/>
        <v>0</v>
      </c>
      <c r="K42" s="15">
        <f t="shared" si="6"/>
        <v>0</v>
      </c>
      <c r="L42" s="15">
        <f t="shared" si="6"/>
        <v>0</v>
      </c>
      <c r="M42" s="15">
        <f t="shared" si="6"/>
        <v>0</v>
      </c>
      <c r="N42" s="15">
        <f>SUM(N43:N49)</f>
        <v>0</v>
      </c>
      <c r="O42" s="15">
        <f t="shared" si="6"/>
        <v>0</v>
      </c>
    </row>
    <row r="43" spans="1:17" ht="15.75" customHeight="1" x14ac:dyDescent="0.25">
      <c r="A43" s="31" t="s">
        <v>55</v>
      </c>
      <c r="B43" t="s">
        <v>113</v>
      </c>
      <c r="C43" s="28">
        <f t="shared" ref="C43:C49" si="7">SUM(D43:O43)</f>
        <v>184913.96</v>
      </c>
      <c r="D43" s="28">
        <f>IFERROR(VLOOKUP($A43,Sheet5!$A:$O,3,0),0)</f>
        <v>0</v>
      </c>
      <c r="E43" s="28">
        <f>IFERROR(VLOOKUP($A43,Sheet5!$A:$O,4,0),0)</f>
        <v>184913.96</v>
      </c>
      <c r="F43" s="28">
        <f>IFERROR(VLOOKUP($A43,Sheet5!$A:$O,5,0),0)</f>
        <v>0</v>
      </c>
      <c r="G43" s="28">
        <f>IFERROR(VLOOKUP($A43,Sheet5!$A:$O,6,0),0)</f>
        <v>0</v>
      </c>
      <c r="H43" s="28">
        <f>IFERROR(VLOOKUP($A43,Sheet5!$A:$O,7,0),0)</f>
        <v>0</v>
      </c>
      <c r="I43" s="28">
        <f>IFERROR(VLOOKUP($A43,Sheet5!$A:$O,8,0),0)</f>
        <v>0</v>
      </c>
      <c r="J43" s="28">
        <f>IFERROR(VLOOKUP($A43,Sheet5!$A:$O,9,0),0)</f>
        <v>0</v>
      </c>
      <c r="K43" s="28">
        <f>IFERROR(VLOOKUP($A43,Sheet5!$A:$O,10,0),0)</f>
        <v>0</v>
      </c>
      <c r="L43" s="28">
        <f>IFERROR(VLOOKUP($A43,Sheet5!$A:$O,11,0),0)</f>
        <v>0</v>
      </c>
      <c r="M43" s="28">
        <f>IFERROR(VLOOKUP($A43,Sheet5!$A:$O,12,0),0)</f>
        <v>0</v>
      </c>
      <c r="N43" s="28">
        <f>IFERROR(VLOOKUP($A43,Sheet5!$A:$O,13,0),0)</f>
        <v>0</v>
      </c>
      <c r="O43" s="28">
        <f>IFERROR(VLOOKUP($A43,Sheet5!$A:$O,14,0),0)</f>
        <v>0</v>
      </c>
    </row>
    <row r="44" spans="1:17" ht="15.75" customHeight="1" x14ac:dyDescent="0.25">
      <c r="A44" s="32" t="s">
        <v>152</v>
      </c>
      <c r="B44" t="s">
        <v>196</v>
      </c>
      <c r="C44" s="28">
        <f t="shared" si="7"/>
        <v>0</v>
      </c>
      <c r="D44" s="28">
        <f>IFERROR(VLOOKUP($A44,Sheet5!$A:$O,3,0),0)</f>
        <v>0</v>
      </c>
      <c r="E44" s="28">
        <f>IFERROR(VLOOKUP($A44,Sheet5!$A:$O,4,0),0)</f>
        <v>0</v>
      </c>
      <c r="F44" s="28">
        <f>IFERROR(VLOOKUP($A44,Sheet5!$A:$O,5,0),0)</f>
        <v>0</v>
      </c>
      <c r="G44" s="28">
        <f>IFERROR(VLOOKUP($A44,Sheet5!$A:$O,6,0),0)</f>
        <v>0</v>
      </c>
      <c r="H44" s="28">
        <f>IFERROR(VLOOKUP($A44,Sheet5!$A:$O,7,0),0)</f>
        <v>0</v>
      </c>
      <c r="I44" s="28">
        <f>IFERROR(VLOOKUP($A44,Sheet5!$A:$O,8,0),0)</f>
        <v>0</v>
      </c>
      <c r="J44" s="28">
        <f>IFERROR(VLOOKUP($A44,Sheet5!$A:$O,9,0),0)</f>
        <v>0</v>
      </c>
      <c r="K44" s="28">
        <f>IFERROR(VLOOKUP($A44,Sheet5!$A:$O,10,0),0)</f>
        <v>0</v>
      </c>
      <c r="L44" s="28">
        <f>IFERROR(VLOOKUP($A44,Sheet5!$A:$O,11,0),0)</f>
        <v>0</v>
      </c>
      <c r="M44" s="28">
        <f>IFERROR(VLOOKUP($A44,Sheet5!$A:$O,12,0),0)</f>
        <v>0</v>
      </c>
      <c r="N44" s="28">
        <f>IFERROR(VLOOKUP($A44,Sheet5!$A:$O,13,0),0)</f>
        <v>0</v>
      </c>
      <c r="O44" s="28">
        <f>IFERROR(VLOOKUP($A44,Sheet5!$A:$O,14,0),0)</f>
        <v>0</v>
      </c>
    </row>
    <row r="45" spans="1:17" ht="15.75" customHeight="1" x14ac:dyDescent="0.25">
      <c r="A45" s="32" t="s">
        <v>153</v>
      </c>
      <c r="B45" t="s">
        <v>197</v>
      </c>
      <c r="C45" s="28">
        <f t="shared" si="7"/>
        <v>0</v>
      </c>
      <c r="D45" s="28">
        <f>IFERROR(VLOOKUP($A45,Sheet5!$A:$O,3,0),0)</f>
        <v>0</v>
      </c>
      <c r="E45" s="28">
        <f>IFERROR(VLOOKUP($A45,Sheet5!$A:$O,4,0),0)</f>
        <v>0</v>
      </c>
      <c r="F45" s="28">
        <f>IFERROR(VLOOKUP($A45,Sheet5!$A:$O,5,0),0)</f>
        <v>0</v>
      </c>
      <c r="G45" s="28">
        <f>IFERROR(VLOOKUP($A45,Sheet5!$A:$O,6,0),0)</f>
        <v>0</v>
      </c>
      <c r="H45" s="28">
        <f>IFERROR(VLOOKUP($A45,Sheet5!$A:$O,7,0),0)</f>
        <v>0</v>
      </c>
      <c r="I45" s="28">
        <f>IFERROR(VLOOKUP($A45,Sheet5!$A:$O,8,0),0)</f>
        <v>0</v>
      </c>
      <c r="J45" s="28">
        <f>IFERROR(VLOOKUP($A45,Sheet5!$A:$O,9,0),0)</f>
        <v>0</v>
      </c>
      <c r="K45" s="28">
        <f>IFERROR(VLOOKUP($A45,Sheet5!$A:$O,10,0),0)</f>
        <v>0</v>
      </c>
      <c r="L45" s="28">
        <f>IFERROR(VLOOKUP($A45,Sheet5!$A:$O,11,0),0)</f>
        <v>0</v>
      </c>
      <c r="M45" s="28">
        <f>IFERROR(VLOOKUP($A45,Sheet5!$A:$O,12,0),0)</f>
        <v>0</v>
      </c>
      <c r="N45" s="28">
        <f>IFERROR(VLOOKUP($A45,Sheet5!$A:$O,13,0),0)</f>
        <v>0</v>
      </c>
      <c r="O45" s="28">
        <f>IFERROR(VLOOKUP($A45,Sheet5!$A:$O,14,0),0)</f>
        <v>0</v>
      </c>
    </row>
    <row r="46" spans="1:17" ht="15.75" customHeight="1" x14ac:dyDescent="0.25">
      <c r="A46" s="32" t="s">
        <v>155</v>
      </c>
      <c r="B46" t="s">
        <v>198</v>
      </c>
      <c r="C46" s="28">
        <f t="shared" si="7"/>
        <v>0</v>
      </c>
      <c r="D46" s="28">
        <f>IFERROR(VLOOKUP($A46,Sheet5!$A:$O,3,0),0)</f>
        <v>0</v>
      </c>
      <c r="E46" s="28">
        <f>IFERROR(VLOOKUP($A46,Sheet5!$A:$O,4,0),0)</f>
        <v>0</v>
      </c>
      <c r="F46" s="28">
        <f>IFERROR(VLOOKUP($A46,Sheet5!$A:$O,5,0),0)</f>
        <v>0</v>
      </c>
      <c r="G46" s="28">
        <f>IFERROR(VLOOKUP($A46,Sheet5!$A:$O,6,0),0)</f>
        <v>0</v>
      </c>
      <c r="H46" s="28">
        <f>IFERROR(VLOOKUP($A46,Sheet5!$A:$O,7,0),0)</f>
        <v>0</v>
      </c>
      <c r="I46" s="28">
        <f>IFERROR(VLOOKUP($A46,Sheet5!$A:$O,8,0),0)</f>
        <v>0</v>
      </c>
      <c r="J46" s="28">
        <f>IFERROR(VLOOKUP($A46,Sheet5!$A:$O,9,0),0)</f>
        <v>0</v>
      </c>
      <c r="K46" s="28">
        <f>IFERROR(VLOOKUP($A46,Sheet5!$A:$O,10,0),0)</f>
        <v>0</v>
      </c>
      <c r="L46" s="28">
        <f>IFERROR(VLOOKUP($A46,Sheet5!$A:$O,11,0),0)</f>
        <v>0</v>
      </c>
      <c r="M46" s="28">
        <f>IFERROR(VLOOKUP($A46,Sheet5!$A:$O,12,0),0)</f>
        <v>0</v>
      </c>
      <c r="N46" s="28">
        <f>IFERROR(VLOOKUP($A46,Sheet5!$A:$O,13,0),0)</f>
        <v>0</v>
      </c>
      <c r="O46" s="28">
        <f>IFERROR(VLOOKUP($A46,Sheet5!$A:$O,14,0),0)</f>
        <v>0</v>
      </c>
    </row>
    <row r="47" spans="1:17" ht="15.75" customHeight="1" x14ac:dyDescent="0.25">
      <c r="A47" s="32" t="s">
        <v>157</v>
      </c>
      <c r="B47" t="s">
        <v>199</v>
      </c>
      <c r="C47" s="28">
        <f t="shared" si="7"/>
        <v>0</v>
      </c>
      <c r="D47" s="28">
        <f>IFERROR(VLOOKUP($A47,Sheet5!$A:$O,3,0),0)</f>
        <v>0</v>
      </c>
      <c r="E47" s="28">
        <f>IFERROR(VLOOKUP($A47,Sheet5!$A:$O,4,0),0)</f>
        <v>0</v>
      </c>
      <c r="F47" s="28">
        <f>IFERROR(VLOOKUP($A47,Sheet5!$A:$O,5,0),0)</f>
        <v>0</v>
      </c>
      <c r="G47" s="28">
        <f>IFERROR(VLOOKUP($A47,Sheet5!$A:$O,6,0),0)</f>
        <v>0</v>
      </c>
      <c r="H47" s="28">
        <f>IFERROR(VLOOKUP($A47,Sheet5!$A:$O,7,0),0)</f>
        <v>0</v>
      </c>
      <c r="I47" s="28">
        <f>IFERROR(VLOOKUP($A47,Sheet5!$A:$O,8,0),0)</f>
        <v>0</v>
      </c>
      <c r="J47" s="28">
        <f>IFERROR(VLOOKUP($A47,Sheet5!$A:$O,9,0),0)</f>
        <v>0</v>
      </c>
      <c r="K47" s="28">
        <f>IFERROR(VLOOKUP($A47,Sheet5!$A:$O,10,0),0)</f>
        <v>0</v>
      </c>
      <c r="L47" s="28">
        <f>IFERROR(VLOOKUP($A47,Sheet5!$A:$O,11,0),0)</f>
        <v>0</v>
      </c>
      <c r="M47" s="28">
        <f>IFERROR(VLOOKUP($A47,Sheet5!$A:$O,12,0),0)</f>
        <v>0</v>
      </c>
      <c r="N47" s="28">
        <f>IFERROR(VLOOKUP($A47,Sheet5!$A:$O,13,0),0)</f>
        <v>0</v>
      </c>
      <c r="O47" s="28">
        <f>IFERROR(VLOOKUP($A47,Sheet5!$A:$O,14,0),0)</f>
        <v>0</v>
      </c>
    </row>
    <row r="48" spans="1:17" ht="15.75" customHeight="1" x14ac:dyDescent="0.25">
      <c r="A48" s="32" t="s">
        <v>159</v>
      </c>
      <c r="B48" t="s">
        <v>200</v>
      </c>
      <c r="C48" s="28">
        <f t="shared" si="7"/>
        <v>0</v>
      </c>
      <c r="D48" s="28">
        <f>IFERROR(VLOOKUP($A48,Sheet5!$A:$O,3,0),0)</f>
        <v>0</v>
      </c>
      <c r="E48" s="28">
        <f>IFERROR(VLOOKUP($A48,Sheet5!$A:$O,4,0),0)</f>
        <v>0</v>
      </c>
      <c r="F48" s="28">
        <f>IFERROR(VLOOKUP($A48,Sheet5!$A:$O,5,0),0)</f>
        <v>0</v>
      </c>
      <c r="G48" s="28">
        <f>IFERROR(VLOOKUP($A48,Sheet5!$A:$O,6,0),0)</f>
        <v>0</v>
      </c>
      <c r="H48" s="28">
        <f>IFERROR(VLOOKUP($A48,Sheet5!$A:$O,7,0),0)</f>
        <v>0</v>
      </c>
      <c r="I48" s="28">
        <f>IFERROR(VLOOKUP($A48,Sheet5!$A:$O,8,0),0)</f>
        <v>0</v>
      </c>
      <c r="J48" s="28">
        <f>IFERROR(VLOOKUP($A48,Sheet5!$A:$O,9,0),0)</f>
        <v>0</v>
      </c>
      <c r="K48" s="28">
        <f>IFERROR(VLOOKUP($A48,Sheet5!$A:$O,10,0),0)</f>
        <v>0</v>
      </c>
      <c r="L48" s="28">
        <f>IFERROR(VLOOKUP($A48,Sheet5!$A:$O,11,0),0)</f>
        <v>0</v>
      </c>
      <c r="M48" s="28">
        <f>IFERROR(VLOOKUP($A48,Sheet5!$A:$O,12,0),0)</f>
        <v>0</v>
      </c>
      <c r="N48" s="28">
        <f>IFERROR(VLOOKUP($A48,Sheet5!$A:$O,13,0),0)</f>
        <v>0</v>
      </c>
      <c r="O48" s="28">
        <f>IFERROR(VLOOKUP($A48,Sheet5!$A:$O,14,0),0)</f>
        <v>0</v>
      </c>
    </row>
    <row r="49" spans="1:15" ht="15.75" customHeight="1" thickBot="1" x14ac:dyDescent="0.3">
      <c r="A49" s="32" t="s">
        <v>56</v>
      </c>
      <c r="B49" t="s">
        <v>114</v>
      </c>
      <c r="C49" s="28">
        <f t="shared" si="7"/>
        <v>59170376.460000001</v>
      </c>
      <c r="D49" s="28">
        <f>IFERROR(VLOOKUP($A49,Sheet5!$A:$O,3,0),0)</f>
        <v>0</v>
      </c>
      <c r="E49" s="28">
        <f>IFERROR(VLOOKUP($A49,Sheet5!$A:$O,4,0),0)</f>
        <v>59170376.460000001</v>
      </c>
      <c r="F49" s="28">
        <f>IFERROR(VLOOKUP($A49,Sheet5!$A:$O,5,0),0)</f>
        <v>0</v>
      </c>
      <c r="G49" s="28">
        <f>IFERROR(VLOOKUP($A49,Sheet5!$A:$O,6,0),0)</f>
        <v>0</v>
      </c>
      <c r="H49" s="28">
        <f>IFERROR(VLOOKUP($A49,Sheet5!$A:$O,7,0),0)</f>
        <v>0</v>
      </c>
      <c r="I49" s="28">
        <f>IFERROR(VLOOKUP($A49,Sheet5!$A:$O,8,0),0)</f>
        <v>0</v>
      </c>
      <c r="J49" s="28">
        <f>IFERROR(VLOOKUP($A49,Sheet5!$A:$O,9,0),0)</f>
        <v>0</v>
      </c>
      <c r="K49" s="28">
        <f>IFERROR(VLOOKUP($A49,Sheet5!$A:$O,10,0),0)</f>
        <v>0</v>
      </c>
      <c r="L49" s="28">
        <f>IFERROR(VLOOKUP($A49,Sheet5!$A:$O,11,0),0)</f>
        <v>0</v>
      </c>
      <c r="M49" s="28">
        <f>IFERROR(VLOOKUP($A49,Sheet5!$A:$O,12,0),0)</f>
        <v>0</v>
      </c>
      <c r="N49" s="28">
        <f>IFERROR(VLOOKUP($A49,Sheet5!$A:$O,13,0),0)</f>
        <v>0</v>
      </c>
      <c r="O49" s="28">
        <f>IFERROR(VLOOKUP($A49,Sheet5!$A:$O,14,0),0)</f>
        <v>0</v>
      </c>
    </row>
    <row r="50" spans="1:15" ht="15.75" customHeight="1" thickBot="1" x14ac:dyDescent="0.3">
      <c r="B50" s="14" t="s">
        <v>161</v>
      </c>
      <c r="C50" s="29">
        <f t="shared" ref="C50:M50" si="8">SUM(C51:C57)</f>
        <v>0</v>
      </c>
      <c r="D50" s="29">
        <f t="shared" si="8"/>
        <v>0</v>
      </c>
      <c r="E50" s="29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25">
      <c r="A51" s="32" t="s">
        <v>217</v>
      </c>
      <c r="B51" t="s">
        <v>162</v>
      </c>
      <c r="C51" s="28">
        <f t="shared" ref="C51:C57" si="9">SUM(D51:O51)</f>
        <v>0</v>
      </c>
      <c r="D51" s="28">
        <f>IFERROR(VLOOKUP($A51,Sheet5!$A:$O,3,0),0)</f>
        <v>0</v>
      </c>
      <c r="E51" s="28">
        <f>IFERROR(VLOOKUP($A51,Sheet5!$A:$O,4,0),0)</f>
        <v>0</v>
      </c>
      <c r="F51" s="28">
        <f>IFERROR(VLOOKUP($A51,Sheet5!$A:$O,5,0),0)</f>
        <v>0</v>
      </c>
      <c r="G51" s="28">
        <f>IFERROR(VLOOKUP($A51,Sheet5!$A:$O,6,0),0)</f>
        <v>0</v>
      </c>
      <c r="H51" s="28">
        <f>IFERROR(VLOOKUP($A51,Sheet5!$A:$O,7,0),0)</f>
        <v>0</v>
      </c>
      <c r="I51" s="28">
        <f>IFERROR(VLOOKUP($A51,Sheet5!$A:$O,8,0),0)</f>
        <v>0</v>
      </c>
      <c r="J51" s="28">
        <f>IFERROR(VLOOKUP($A51,Sheet5!$A:$O,9,0),0)</f>
        <v>0</v>
      </c>
      <c r="K51" s="28">
        <f>IFERROR(VLOOKUP($A51,Sheet5!$A:$O,10,0),0)</f>
        <v>0</v>
      </c>
      <c r="L51" s="28">
        <f>IFERROR(VLOOKUP($A51,Sheet5!$A:$O,11,0),0)</f>
        <v>0</v>
      </c>
      <c r="M51" s="28">
        <f>IFERROR(VLOOKUP($A51,Sheet5!$A:$O,12,0),0)</f>
        <v>0</v>
      </c>
      <c r="N51" s="28">
        <f>IFERROR(VLOOKUP($A51,Sheet5!$A:$O,13,0),0)</f>
        <v>0</v>
      </c>
      <c r="O51" s="28">
        <f>IFERROR(VLOOKUP($A51,Sheet5!$A:$O,14,0),0)</f>
        <v>0</v>
      </c>
    </row>
    <row r="52" spans="1:15" ht="15.75" customHeight="1" x14ac:dyDescent="0.25">
      <c r="A52" s="32" t="s">
        <v>218</v>
      </c>
      <c r="B52" t="s">
        <v>163</v>
      </c>
      <c r="C52" s="28">
        <f t="shared" si="9"/>
        <v>0</v>
      </c>
      <c r="D52" s="28">
        <f>IFERROR(VLOOKUP($A52,Sheet5!$A:$O,3,0),0)</f>
        <v>0</v>
      </c>
      <c r="E52" s="28">
        <f>IFERROR(VLOOKUP($A52,Sheet5!$A:$O,4,0),0)</f>
        <v>0</v>
      </c>
      <c r="F52" s="28">
        <f>IFERROR(VLOOKUP($A52,Sheet5!$A:$O,5,0),0)</f>
        <v>0</v>
      </c>
      <c r="G52" s="28">
        <f>IFERROR(VLOOKUP($A52,Sheet5!$A:$O,6,0),0)</f>
        <v>0</v>
      </c>
      <c r="H52" s="28">
        <f>IFERROR(VLOOKUP($A52,Sheet5!$A:$O,7,0),0)</f>
        <v>0</v>
      </c>
      <c r="I52" s="28">
        <f>IFERROR(VLOOKUP($A52,Sheet5!$A:$O,8,0),0)</f>
        <v>0</v>
      </c>
      <c r="J52" s="28">
        <f>IFERROR(VLOOKUP($A52,Sheet5!$A:$O,9,0),0)</f>
        <v>0</v>
      </c>
      <c r="K52" s="28">
        <f>IFERROR(VLOOKUP($A52,Sheet5!$A:$O,10,0),0)</f>
        <v>0</v>
      </c>
      <c r="L52" s="28">
        <f>IFERROR(VLOOKUP($A52,Sheet5!$A:$O,11,0),0)</f>
        <v>0</v>
      </c>
      <c r="M52" s="28">
        <f>IFERROR(VLOOKUP($A52,Sheet5!$A:$O,12,0),0)</f>
        <v>0</v>
      </c>
      <c r="N52" s="28">
        <f>IFERROR(VLOOKUP($A52,Sheet5!$A:$O,13,0),0)</f>
        <v>0</v>
      </c>
      <c r="O52" s="28">
        <f>IFERROR(VLOOKUP($A52,Sheet5!$A:$O,14,0),0)</f>
        <v>0</v>
      </c>
    </row>
    <row r="53" spans="1:15" ht="15.75" customHeight="1" x14ac:dyDescent="0.25">
      <c r="A53" s="32" t="s">
        <v>219</v>
      </c>
      <c r="B53" t="s">
        <v>164</v>
      </c>
      <c r="C53" s="28">
        <f t="shared" si="9"/>
        <v>0</v>
      </c>
      <c r="D53" s="28">
        <f>IFERROR(VLOOKUP($A53,Sheet5!$A:$O,3,0),0)</f>
        <v>0</v>
      </c>
      <c r="E53" s="28">
        <f>IFERROR(VLOOKUP($A53,Sheet5!$A:$O,4,0),0)</f>
        <v>0</v>
      </c>
      <c r="F53" s="28">
        <f>IFERROR(VLOOKUP($A53,Sheet5!$A:$O,5,0),0)</f>
        <v>0</v>
      </c>
      <c r="G53" s="28">
        <f>IFERROR(VLOOKUP($A53,Sheet5!$A:$O,6,0),0)</f>
        <v>0</v>
      </c>
      <c r="H53" s="28">
        <f>IFERROR(VLOOKUP($A53,Sheet5!$A:$O,7,0),0)</f>
        <v>0</v>
      </c>
      <c r="I53" s="28">
        <f>IFERROR(VLOOKUP($A53,Sheet5!$A:$O,8,0),0)</f>
        <v>0</v>
      </c>
      <c r="J53" s="28">
        <f>IFERROR(VLOOKUP($A53,Sheet5!$A:$O,9,0),0)</f>
        <v>0</v>
      </c>
      <c r="K53" s="28">
        <f>IFERROR(VLOOKUP($A53,Sheet5!$A:$O,10,0),0)</f>
        <v>0</v>
      </c>
      <c r="L53" s="28">
        <f>IFERROR(VLOOKUP($A53,Sheet5!$A:$O,11,0),0)</f>
        <v>0</v>
      </c>
      <c r="M53" s="28">
        <f>IFERROR(VLOOKUP($A53,Sheet5!$A:$O,12,0),0)</f>
        <v>0</v>
      </c>
      <c r="N53" s="28">
        <f>IFERROR(VLOOKUP($A53,Sheet5!$A:$O,13,0),0)</f>
        <v>0</v>
      </c>
      <c r="O53" s="28">
        <f>IFERROR(VLOOKUP($A53,Sheet5!$A:$O,14,0),0)</f>
        <v>0</v>
      </c>
    </row>
    <row r="54" spans="1:15" ht="15.75" customHeight="1" x14ac:dyDescent="0.25">
      <c r="A54" s="32" t="s">
        <v>220</v>
      </c>
      <c r="B54" t="s">
        <v>165</v>
      </c>
      <c r="C54" s="28">
        <f t="shared" si="9"/>
        <v>0</v>
      </c>
      <c r="D54" s="28">
        <f>IFERROR(VLOOKUP($A54,Sheet5!$A:$O,3,0),0)</f>
        <v>0</v>
      </c>
      <c r="E54" s="28">
        <f>IFERROR(VLOOKUP($A54,Sheet5!$A:$O,4,0),0)</f>
        <v>0</v>
      </c>
      <c r="F54" s="28">
        <f>IFERROR(VLOOKUP($A54,Sheet5!$A:$O,5,0),0)</f>
        <v>0</v>
      </c>
      <c r="G54" s="28">
        <f>IFERROR(VLOOKUP($A54,Sheet5!$A:$O,6,0),0)</f>
        <v>0</v>
      </c>
      <c r="H54" s="28">
        <f>IFERROR(VLOOKUP($A54,Sheet5!$A:$O,7,0),0)</f>
        <v>0</v>
      </c>
      <c r="I54" s="28">
        <f>IFERROR(VLOOKUP($A54,Sheet5!$A:$O,8,0),0)</f>
        <v>0</v>
      </c>
      <c r="J54" s="28">
        <f>IFERROR(VLOOKUP($A54,Sheet5!$A:$O,9,0),0)</f>
        <v>0</v>
      </c>
      <c r="K54" s="28">
        <f>IFERROR(VLOOKUP($A54,Sheet5!$A:$O,10,0),0)</f>
        <v>0</v>
      </c>
      <c r="L54" s="28">
        <f>IFERROR(VLOOKUP($A54,Sheet5!$A:$O,11,0),0)</f>
        <v>0</v>
      </c>
      <c r="M54" s="28">
        <f>IFERROR(VLOOKUP($A54,Sheet5!$A:$O,12,0),0)</f>
        <v>0</v>
      </c>
      <c r="N54" s="28">
        <f>IFERROR(VLOOKUP($A54,Sheet5!$A:$O,13,0),0)</f>
        <v>0</v>
      </c>
      <c r="O54" s="28">
        <f>IFERROR(VLOOKUP($A54,Sheet5!$A:$O,14,0),0)</f>
        <v>0</v>
      </c>
    </row>
    <row r="55" spans="1:15" ht="15.75" customHeight="1" x14ac:dyDescent="0.25">
      <c r="A55" s="32" t="s">
        <v>221</v>
      </c>
      <c r="B55" t="s">
        <v>166</v>
      </c>
      <c r="C55" s="28">
        <f t="shared" si="9"/>
        <v>0</v>
      </c>
      <c r="D55" s="28">
        <f>IFERROR(VLOOKUP($A55,Sheet5!$A:$O,3,0),0)</f>
        <v>0</v>
      </c>
      <c r="E55" s="28">
        <f>IFERROR(VLOOKUP($A55,Sheet5!$A:$O,4,0),0)</f>
        <v>0</v>
      </c>
      <c r="F55" s="28">
        <f>IFERROR(VLOOKUP($A55,Sheet5!$A:$O,5,0),0)</f>
        <v>0</v>
      </c>
      <c r="G55" s="28">
        <f>IFERROR(VLOOKUP($A55,Sheet5!$A:$O,6,0),0)</f>
        <v>0</v>
      </c>
      <c r="H55" s="28">
        <f>IFERROR(VLOOKUP($A55,Sheet5!$A:$O,7,0),0)</f>
        <v>0</v>
      </c>
      <c r="I55" s="28">
        <f>IFERROR(VLOOKUP($A55,Sheet5!$A:$O,8,0),0)</f>
        <v>0</v>
      </c>
      <c r="J55" s="28">
        <f>IFERROR(VLOOKUP($A55,Sheet5!$A:$O,9,0),0)</f>
        <v>0</v>
      </c>
      <c r="K55" s="28">
        <f>IFERROR(VLOOKUP($A55,Sheet5!$A:$O,10,0),0)</f>
        <v>0</v>
      </c>
      <c r="L55" s="28">
        <f>IFERROR(VLOOKUP($A55,Sheet5!$A:$O,11,0),0)</f>
        <v>0</v>
      </c>
      <c r="M55" s="28">
        <f>IFERROR(VLOOKUP($A55,Sheet5!$A:$O,12,0),0)</f>
        <v>0</v>
      </c>
      <c r="N55" s="28">
        <f>IFERROR(VLOOKUP($A55,Sheet5!$A:$O,13,0),0)</f>
        <v>0</v>
      </c>
      <c r="O55" s="28">
        <f>IFERROR(VLOOKUP($A55,Sheet5!$A:$O,14,0),0)</f>
        <v>0</v>
      </c>
    </row>
    <row r="56" spans="1:15" ht="15.75" customHeight="1" x14ac:dyDescent="0.25">
      <c r="A56" s="32" t="s">
        <v>222</v>
      </c>
      <c r="B56" t="s">
        <v>167</v>
      </c>
      <c r="C56" s="28">
        <f t="shared" si="9"/>
        <v>0</v>
      </c>
      <c r="D56" s="28">
        <f>IFERROR(VLOOKUP($A56,Sheet5!$A:$O,3,0),0)</f>
        <v>0</v>
      </c>
      <c r="E56" s="28">
        <f>IFERROR(VLOOKUP($A56,Sheet5!$A:$O,4,0),0)</f>
        <v>0</v>
      </c>
      <c r="F56" s="28">
        <f>IFERROR(VLOOKUP($A56,Sheet5!$A:$O,5,0),0)</f>
        <v>0</v>
      </c>
      <c r="G56" s="28">
        <f>IFERROR(VLOOKUP($A56,Sheet5!$A:$O,6,0),0)</f>
        <v>0</v>
      </c>
      <c r="H56" s="28">
        <f>IFERROR(VLOOKUP($A56,Sheet5!$A:$O,7,0),0)</f>
        <v>0</v>
      </c>
      <c r="I56" s="28">
        <f>IFERROR(VLOOKUP($A56,Sheet5!$A:$O,8,0),0)</f>
        <v>0</v>
      </c>
      <c r="J56" s="28">
        <f>IFERROR(VLOOKUP($A56,Sheet5!$A:$O,9,0),0)</f>
        <v>0</v>
      </c>
      <c r="K56" s="28">
        <f>IFERROR(VLOOKUP($A56,Sheet5!$A:$O,10,0),0)</f>
        <v>0</v>
      </c>
      <c r="L56" s="28">
        <f>IFERROR(VLOOKUP($A56,Sheet5!$A:$O,11,0),0)</f>
        <v>0</v>
      </c>
      <c r="M56" s="28">
        <f>IFERROR(VLOOKUP($A56,Sheet5!$A:$O,12,0),0)</f>
        <v>0</v>
      </c>
      <c r="N56" s="28">
        <f>IFERROR(VLOOKUP($A56,Sheet5!$A:$O,13,0),0)</f>
        <v>0</v>
      </c>
      <c r="O56" s="28">
        <f>IFERROR(VLOOKUP($A56,Sheet5!$A:$O,14,0),0)</f>
        <v>0</v>
      </c>
    </row>
    <row r="57" spans="1:15" ht="15.75" customHeight="1" thickBot="1" x14ac:dyDescent="0.3">
      <c r="A57" s="32" t="s">
        <v>223</v>
      </c>
      <c r="B57" t="s">
        <v>168</v>
      </c>
      <c r="C57" s="28">
        <f t="shared" si="9"/>
        <v>0</v>
      </c>
      <c r="D57" s="28">
        <f>IFERROR(VLOOKUP($A57,Sheet5!$A:$O,3,0),0)</f>
        <v>0</v>
      </c>
      <c r="E57" s="28">
        <f>IFERROR(VLOOKUP($A57,Sheet5!$A:$O,4,0),0)</f>
        <v>0</v>
      </c>
      <c r="F57" s="28">
        <f>IFERROR(VLOOKUP($A57,Sheet5!$A:$O,5,0),0)</f>
        <v>0</v>
      </c>
      <c r="G57" s="28">
        <f>IFERROR(VLOOKUP($A57,Sheet5!$A:$O,6,0),0)</f>
        <v>0</v>
      </c>
      <c r="H57" s="28">
        <f>IFERROR(VLOOKUP($A57,Sheet5!$A:$O,7,0),0)</f>
        <v>0</v>
      </c>
      <c r="I57" s="28">
        <f>IFERROR(VLOOKUP($A57,Sheet5!$A:$O,8,0),0)</f>
        <v>0</v>
      </c>
      <c r="J57" s="28">
        <f>IFERROR(VLOOKUP($A57,Sheet5!$A:$O,9,0),0)</f>
        <v>0</v>
      </c>
      <c r="K57" s="28">
        <f>IFERROR(VLOOKUP($A57,Sheet5!$A:$O,10,0),0)</f>
        <v>0</v>
      </c>
      <c r="L57" s="28">
        <f>IFERROR(VLOOKUP($A57,Sheet5!$A:$O,11,0),0)</f>
        <v>0</v>
      </c>
      <c r="M57" s="28">
        <f>IFERROR(VLOOKUP($A57,Sheet5!$A:$O,12,0),0)</f>
        <v>0</v>
      </c>
      <c r="N57" s="28">
        <f>IFERROR(VLOOKUP($A57,Sheet5!$A:$O,13,0),0)</f>
        <v>0</v>
      </c>
      <c r="O57" s="28">
        <f>IFERROR(VLOOKUP($A57,Sheet5!$A:$O,14,0),0)</f>
        <v>0</v>
      </c>
    </row>
    <row r="58" spans="1:15" ht="15.75" customHeight="1" thickBot="1" x14ac:dyDescent="0.3">
      <c r="B58" s="14" t="s">
        <v>115</v>
      </c>
      <c r="C58" s="29">
        <f>SUM(C59:C66)</f>
        <v>785530.6</v>
      </c>
      <c r="D58" s="29">
        <f t="shared" ref="D58:M58" si="10">SUM(D59:D66)</f>
        <v>0</v>
      </c>
      <c r="E58" s="29">
        <f t="shared" si="10"/>
        <v>785530.6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>SUM(N59:N67)</f>
        <v>0</v>
      </c>
      <c r="O58" s="15">
        <f>SUM(O59:O66)</f>
        <v>0</v>
      </c>
    </row>
    <row r="59" spans="1:15" ht="15.75" customHeight="1" x14ac:dyDescent="0.25">
      <c r="A59" s="31" t="s">
        <v>57</v>
      </c>
      <c r="B59" t="s">
        <v>116</v>
      </c>
      <c r="C59" s="28">
        <f t="shared" ref="C59:C67" si="11">SUM(D59:O59)</f>
        <v>0</v>
      </c>
      <c r="D59" s="28">
        <f>IFERROR(VLOOKUP($A59,Sheet5!$A:$O,3,0),0)</f>
        <v>0</v>
      </c>
      <c r="E59" s="28">
        <f>IFERROR(VLOOKUP($A59,Sheet5!$A:$O,4,0),0)</f>
        <v>0</v>
      </c>
      <c r="F59" s="28">
        <f>IFERROR(VLOOKUP($A59,Sheet5!$A:$O,5,0),0)</f>
        <v>0</v>
      </c>
      <c r="G59" s="28">
        <f>IFERROR(VLOOKUP($A59,Sheet5!$A:$O,6,0),0)</f>
        <v>0</v>
      </c>
      <c r="H59" s="28">
        <f>IFERROR(VLOOKUP($A59,Sheet5!$A:$O,7,0),0)</f>
        <v>0</v>
      </c>
      <c r="I59" s="28">
        <f>IFERROR(VLOOKUP($A59,Sheet5!$A:$O,8,0),0)</f>
        <v>0</v>
      </c>
      <c r="J59" s="28">
        <f>IFERROR(VLOOKUP($A59,Sheet5!$A:$O,9,0),0)</f>
        <v>0</v>
      </c>
      <c r="K59" s="28">
        <f>IFERROR(VLOOKUP($A59,Sheet5!$A:$O,10,0),0)</f>
        <v>0</v>
      </c>
      <c r="L59" s="28">
        <f>IFERROR(VLOOKUP($A59,Sheet5!$A:$O,11,0),0)</f>
        <v>0</v>
      </c>
      <c r="M59" s="28">
        <f>IFERROR(VLOOKUP($A59,Sheet5!$A:$O,12,0),0)</f>
        <v>0</v>
      </c>
      <c r="N59" s="28">
        <f>IFERROR(VLOOKUP($A59,Sheet5!$A:$O,13,0),0)</f>
        <v>0</v>
      </c>
      <c r="O59" s="28">
        <f>IFERROR(VLOOKUP($A59,Sheet5!$A:$O,14,0),0)</f>
        <v>0</v>
      </c>
    </row>
    <row r="60" spans="1:15" ht="15.75" customHeight="1" x14ac:dyDescent="0.25">
      <c r="A60" t="s">
        <v>138</v>
      </c>
      <c r="B60" t="s">
        <v>143</v>
      </c>
      <c r="C60" s="28">
        <f t="shared" si="11"/>
        <v>0</v>
      </c>
      <c r="D60" s="28">
        <f>IFERROR(VLOOKUP($A60,Sheet5!$A:$O,3,0),0)</f>
        <v>0</v>
      </c>
      <c r="E60" s="28">
        <f>IFERROR(VLOOKUP($A60,Sheet5!$A:$O,4,0),0)</f>
        <v>0</v>
      </c>
      <c r="F60" s="28">
        <f>IFERROR(VLOOKUP($A60,Sheet5!$A:$O,5,0),0)</f>
        <v>0</v>
      </c>
      <c r="G60" s="28">
        <f>IFERROR(VLOOKUP($A60,Sheet5!$A:$O,6,0),0)</f>
        <v>0</v>
      </c>
      <c r="H60" s="28">
        <f>IFERROR(VLOOKUP($A60,Sheet5!$A:$O,7,0),0)</f>
        <v>0</v>
      </c>
      <c r="I60" s="28">
        <f>IFERROR(VLOOKUP($A60,Sheet5!$A:$O,8,0),0)</f>
        <v>0</v>
      </c>
      <c r="J60" s="28">
        <f>IFERROR(VLOOKUP($A60,Sheet5!$A:$O,9,0),0)</f>
        <v>0</v>
      </c>
      <c r="K60" s="28">
        <f>IFERROR(VLOOKUP($A60,Sheet5!$A:$O,10,0),0)</f>
        <v>0</v>
      </c>
      <c r="L60" s="28">
        <f>IFERROR(VLOOKUP($A60,Sheet5!$A:$O,11,0),0)</f>
        <v>0</v>
      </c>
      <c r="M60" s="28">
        <f>IFERROR(VLOOKUP($A60,Sheet5!$A:$O,12,0),0)</f>
        <v>0</v>
      </c>
      <c r="N60" s="28">
        <f>IFERROR(VLOOKUP($A60,Sheet5!$A:$O,13,0),0)</f>
        <v>0</v>
      </c>
      <c r="O60" s="28">
        <f>IFERROR(VLOOKUP($A60,Sheet5!$A:$O,14,0),0)</f>
        <v>0</v>
      </c>
    </row>
    <row r="61" spans="1:15" ht="15.75" customHeight="1" x14ac:dyDescent="0.25">
      <c r="A61" s="32" t="s">
        <v>58</v>
      </c>
      <c r="B61" t="s">
        <v>121</v>
      </c>
      <c r="C61" s="28">
        <f t="shared" si="11"/>
        <v>723717.6</v>
      </c>
      <c r="D61" s="28">
        <f>IFERROR(VLOOKUP($A61,Sheet5!$A:$O,3,0),0)</f>
        <v>0</v>
      </c>
      <c r="E61" s="28">
        <f>IFERROR(VLOOKUP($A61,Sheet5!$A:$O,4,0),0)</f>
        <v>723717.6</v>
      </c>
      <c r="F61" s="28">
        <f>IFERROR(VLOOKUP($A61,Sheet5!$A:$O,5,0),0)</f>
        <v>0</v>
      </c>
      <c r="G61" s="28">
        <f>IFERROR(VLOOKUP($A61,Sheet5!$A:$O,6,0),0)</f>
        <v>0</v>
      </c>
      <c r="H61" s="28">
        <f>IFERROR(VLOOKUP($A61,Sheet5!$A:$O,7,0),0)</f>
        <v>0</v>
      </c>
      <c r="I61" s="28">
        <f>IFERROR(VLOOKUP($A61,Sheet5!$A:$O,8,0),0)</f>
        <v>0</v>
      </c>
      <c r="J61" s="28">
        <f>IFERROR(VLOOKUP($A61,Sheet5!$A:$O,9,0),0)</f>
        <v>0</v>
      </c>
      <c r="K61" s="28">
        <f>IFERROR(VLOOKUP($A61,Sheet5!$A:$O,10,0),0)</f>
        <v>0</v>
      </c>
      <c r="L61" s="28">
        <f>IFERROR(VLOOKUP($A61,Sheet5!$A:$O,11,0),0)</f>
        <v>0</v>
      </c>
      <c r="M61" s="28">
        <f>IFERROR(VLOOKUP($A61,Sheet5!$A:$O,12,0),0)</f>
        <v>0</v>
      </c>
      <c r="N61" s="28">
        <f>IFERROR(VLOOKUP($A61,Sheet5!$A:$O,13,0),0)</f>
        <v>0</v>
      </c>
      <c r="O61" s="28">
        <f>IFERROR(VLOOKUP($A61,Sheet5!$A:$O,14,0),0)</f>
        <v>0</v>
      </c>
    </row>
    <row r="62" spans="1:15" ht="15.75" customHeight="1" x14ac:dyDescent="0.25">
      <c r="A62" s="32" t="s">
        <v>59</v>
      </c>
      <c r="B62" t="s">
        <v>117</v>
      </c>
      <c r="C62" s="28">
        <f t="shared" si="11"/>
        <v>0</v>
      </c>
      <c r="D62" s="28">
        <f>IFERROR(VLOOKUP($A62,Sheet5!$A:$O,3,0),0)</f>
        <v>0</v>
      </c>
      <c r="E62" s="28">
        <f>IFERROR(VLOOKUP($A62,Sheet5!$A:$O,4,0),0)</f>
        <v>0</v>
      </c>
      <c r="F62" s="28">
        <f>IFERROR(VLOOKUP($A62,Sheet5!$A:$O,5,0),0)</f>
        <v>0</v>
      </c>
      <c r="G62" s="28">
        <f>IFERROR(VLOOKUP($A62,Sheet5!$A:$O,6,0),0)</f>
        <v>0</v>
      </c>
      <c r="H62" s="28">
        <f>IFERROR(VLOOKUP($A62,Sheet5!$A:$O,7,0),0)</f>
        <v>0</v>
      </c>
      <c r="I62" s="28">
        <f>IFERROR(VLOOKUP($A62,Sheet5!$A:$O,8,0),0)</f>
        <v>0</v>
      </c>
      <c r="J62" s="28">
        <f>IFERROR(VLOOKUP($A62,Sheet5!$A:$O,9,0),0)</f>
        <v>0</v>
      </c>
      <c r="K62" s="28">
        <f>IFERROR(VLOOKUP($A62,Sheet5!$A:$O,10,0),0)</f>
        <v>0</v>
      </c>
      <c r="L62" s="28">
        <f>IFERROR(VLOOKUP($A62,Sheet5!$A:$O,11,0),0)</f>
        <v>0</v>
      </c>
      <c r="M62" s="28">
        <f>IFERROR(VLOOKUP($A62,Sheet5!$A:$O,12,0),0)</f>
        <v>0</v>
      </c>
      <c r="N62" s="28">
        <f>IFERROR(VLOOKUP($A62,Sheet5!$A:$O,13,0),0)</f>
        <v>0</v>
      </c>
      <c r="O62" s="28">
        <f>IFERROR(VLOOKUP($A62,Sheet5!$A:$O,14,0),0)</f>
        <v>0</v>
      </c>
    </row>
    <row r="63" spans="1:15" ht="15.75" customHeight="1" x14ac:dyDescent="0.25">
      <c r="A63" s="32" t="s">
        <v>60</v>
      </c>
      <c r="B63" t="s">
        <v>118</v>
      </c>
      <c r="C63" s="28">
        <f t="shared" si="11"/>
        <v>61813</v>
      </c>
      <c r="D63" s="28">
        <f>IFERROR(VLOOKUP($A63,Sheet5!$A:$O,3,0),0)</f>
        <v>0</v>
      </c>
      <c r="E63" s="28">
        <f>IFERROR(VLOOKUP($A63,Sheet5!$A:$O,4,0),0)</f>
        <v>61813</v>
      </c>
      <c r="F63" s="28">
        <f>IFERROR(VLOOKUP($A63,Sheet5!$A:$O,5,0),0)</f>
        <v>0</v>
      </c>
      <c r="G63" s="28">
        <f>IFERROR(VLOOKUP($A63,Sheet5!$A:$O,6,0),0)</f>
        <v>0</v>
      </c>
      <c r="H63" s="28">
        <f>IFERROR(VLOOKUP($A63,Sheet5!$A:$O,7,0),0)</f>
        <v>0</v>
      </c>
      <c r="I63" s="28">
        <f>IFERROR(VLOOKUP($A63,Sheet5!$A:$O,8,0),0)</f>
        <v>0</v>
      </c>
      <c r="J63" s="28">
        <f>IFERROR(VLOOKUP($A63,Sheet5!$A:$O,9,0),0)</f>
        <v>0</v>
      </c>
      <c r="K63" s="28">
        <f>IFERROR(VLOOKUP($A63,Sheet5!$A:$O,10,0),0)</f>
        <v>0</v>
      </c>
      <c r="L63" s="28">
        <f>IFERROR(VLOOKUP($A63,Sheet5!$A:$O,11,0),0)</f>
        <v>0</v>
      </c>
      <c r="M63" s="28">
        <f>IFERROR(VLOOKUP($A63,Sheet5!$A:$O,12,0),0)</f>
        <v>0</v>
      </c>
      <c r="N63" s="28">
        <f>IFERROR(VLOOKUP($A63,Sheet5!$A:$O,13,0),0)</f>
        <v>0</v>
      </c>
      <c r="O63" s="28">
        <f>IFERROR(VLOOKUP($A63,Sheet5!$A:$O,14,0),0)</f>
        <v>0</v>
      </c>
    </row>
    <row r="64" spans="1:15" ht="15.75" customHeight="1" x14ac:dyDescent="0.25">
      <c r="A64" s="32" t="s">
        <v>139</v>
      </c>
      <c r="B64" t="s">
        <v>142</v>
      </c>
      <c r="C64" s="28">
        <f t="shared" si="11"/>
        <v>0</v>
      </c>
      <c r="D64" s="28">
        <f>IFERROR(VLOOKUP($A64,Sheet5!$A:$O,3,0),0)</f>
        <v>0</v>
      </c>
      <c r="E64" s="28">
        <f>IFERROR(VLOOKUP($A64,Sheet5!$A:$O,4,0),0)</f>
        <v>0</v>
      </c>
      <c r="F64" s="28">
        <f>IFERROR(VLOOKUP($A64,Sheet5!$A:$O,5,0),0)</f>
        <v>0</v>
      </c>
      <c r="G64" s="28">
        <f>IFERROR(VLOOKUP($A64,Sheet5!$A:$O,6,0),0)</f>
        <v>0</v>
      </c>
      <c r="H64" s="28">
        <f>IFERROR(VLOOKUP($A64,Sheet5!$A:$O,7,0),0)</f>
        <v>0</v>
      </c>
      <c r="I64" s="28">
        <f>IFERROR(VLOOKUP($A64,Sheet5!$A:$O,8,0),0)</f>
        <v>0</v>
      </c>
      <c r="J64" s="28">
        <f>IFERROR(VLOOKUP($A64,Sheet5!$A:$O,9,0),0)</f>
        <v>0</v>
      </c>
      <c r="K64" s="28">
        <f>IFERROR(VLOOKUP($A64,Sheet5!$A:$O,10,0),0)</f>
        <v>0</v>
      </c>
      <c r="L64" s="28">
        <f>IFERROR(VLOOKUP($A64,Sheet5!$A:$O,11,0),0)</f>
        <v>0</v>
      </c>
      <c r="M64" s="28">
        <f>IFERROR(VLOOKUP($A64,Sheet5!$A:$O,12,0),0)</f>
        <v>0</v>
      </c>
      <c r="N64" s="28">
        <f>IFERROR(VLOOKUP($A64,Sheet5!$A:$O,13,0),0)</f>
        <v>0</v>
      </c>
      <c r="O64" s="28">
        <f>IFERROR(VLOOKUP($A64,Sheet5!$A:$O,14,0),0)</f>
        <v>0</v>
      </c>
    </row>
    <row r="65" spans="1:15" ht="15.75" customHeight="1" x14ac:dyDescent="0.25">
      <c r="A65" s="32" t="s">
        <v>170</v>
      </c>
      <c r="B65" t="s">
        <v>169</v>
      </c>
      <c r="C65" s="28">
        <f t="shared" si="11"/>
        <v>0</v>
      </c>
      <c r="D65" s="28">
        <f>IFERROR(VLOOKUP($A65,Sheet5!$A:$O,3,0),0)</f>
        <v>0</v>
      </c>
      <c r="E65" s="28">
        <f>IFERROR(VLOOKUP($A65,Sheet5!$A:$O,4,0),0)</f>
        <v>0</v>
      </c>
      <c r="F65" s="28">
        <f>IFERROR(VLOOKUP($A65,Sheet5!$A:$O,5,0),0)</f>
        <v>0</v>
      </c>
      <c r="G65" s="28">
        <f>IFERROR(VLOOKUP($A65,Sheet5!$A:$O,6,0),0)</f>
        <v>0</v>
      </c>
      <c r="H65" s="28">
        <f>IFERROR(VLOOKUP($A65,Sheet5!$A:$O,7,0),0)</f>
        <v>0</v>
      </c>
      <c r="I65" s="28">
        <f>IFERROR(VLOOKUP($A65,Sheet5!$A:$O,8,0),0)</f>
        <v>0</v>
      </c>
      <c r="J65" s="28">
        <f>IFERROR(VLOOKUP($A65,Sheet5!$A:$O,9,0),0)</f>
        <v>0</v>
      </c>
      <c r="K65" s="28">
        <f>IFERROR(VLOOKUP($A65,Sheet5!$A:$O,10,0),0)</f>
        <v>0</v>
      </c>
      <c r="L65" s="28">
        <f>IFERROR(VLOOKUP($A65,Sheet5!$A:$O,11,0),0)</f>
        <v>0</v>
      </c>
      <c r="M65" s="28">
        <f>IFERROR(VLOOKUP($A65,Sheet5!$A:$O,12,0),0)</f>
        <v>0</v>
      </c>
      <c r="N65" s="28">
        <f>IFERROR(VLOOKUP($A65,Sheet5!$A:$O,13,0),0)</f>
        <v>0</v>
      </c>
      <c r="O65" s="28">
        <f>IFERROR(VLOOKUP($A65,Sheet5!$A:$O,14,0),0)</f>
        <v>0</v>
      </c>
    </row>
    <row r="66" spans="1:15" ht="15.75" customHeight="1" x14ac:dyDescent="0.25">
      <c r="A66" s="32" t="s">
        <v>61</v>
      </c>
      <c r="B66" t="s">
        <v>122</v>
      </c>
      <c r="C66" s="28">
        <f t="shared" si="11"/>
        <v>0</v>
      </c>
      <c r="D66" s="28">
        <f>IFERROR(VLOOKUP($A66,Sheet5!$A:$O,3,0),0)</f>
        <v>0</v>
      </c>
      <c r="E66" s="28">
        <f>IFERROR(VLOOKUP($A66,Sheet5!$A:$O,4,0),0)</f>
        <v>0</v>
      </c>
      <c r="F66" s="28">
        <f>IFERROR(VLOOKUP($A66,Sheet5!$A:$O,5,0),0)</f>
        <v>0</v>
      </c>
      <c r="G66" s="28">
        <f>IFERROR(VLOOKUP($A66,Sheet5!$A:$O,6,0),0)</f>
        <v>0</v>
      </c>
      <c r="H66" s="28">
        <f>IFERROR(VLOOKUP($A66,Sheet5!$A:$O,7,0),0)</f>
        <v>0</v>
      </c>
      <c r="I66" s="28">
        <f>IFERROR(VLOOKUP($A66,Sheet5!$A:$O,8,0),0)</f>
        <v>0</v>
      </c>
      <c r="J66" s="28">
        <f>IFERROR(VLOOKUP($A66,Sheet5!$A:$O,9,0),0)</f>
        <v>0</v>
      </c>
      <c r="K66" s="28">
        <f>IFERROR(VLOOKUP($A66,Sheet5!$A:$O,10,0),0)</f>
        <v>0</v>
      </c>
      <c r="L66" s="28">
        <f>IFERROR(VLOOKUP($A66,Sheet5!$A:$O,11,0),0)</f>
        <v>0</v>
      </c>
      <c r="M66" s="28">
        <f>IFERROR(VLOOKUP($A66,Sheet5!$A:$O,12,0),0)</f>
        <v>0</v>
      </c>
      <c r="N66" s="28">
        <f>IFERROR(VLOOKUP($A66,Sheet5!$A:$O,13,0),0)</f>
        <v>0</v>
      </c>
      <c r="O66" s="28">
        <f>IFERROR(VLOOKUP($A66,Sheet5!$A:$O,14,0),0)</f>
        <v>0</v>
      </c>
    </row>
    <row r="67" spans="1:15" ht="15.75" customHeight="1" thickBot="1" x14ac:dyDescent="0.3">
      <c r="A67" s="32" t="s">
        <v>173</v>
      </c>
      <c r="B67" t="s">
        <v>172</v>
      </c>
      <c r="C67" s="28">
        <f t="shared" si="11"/>
        <v>0</v>
      </c>
      <c r="D67" s="28">
        <f>IFERROR(VLOOKUP($A67,Sheet5!$A:$O,3,0),0)</f>
        <v>0</v>
      </c>
      <c r="E67" s="28">
        <f>IFERROR(VLOOKUP($A67,Sheet5!$A:$O,4,0),0)</f>
        <v>0</v>
      </c>
      <c r="F67" s="28">
        <f>IFERROR(VLOOKUP($A67,Sheet5!$A:$O,5,0),0)</f>
        <v>0</v>
      </c>
      <c r="G67" s="28">
        <f>IFERROR(VLOOKUP($A67,Sheet5!$A:$O,6,0),0)</f>
        <v>0</v>
      </c>
      <c r="H67" s="28">
        <f>IFERROR(VLOOKUP($A67,Sheet5!$A:$O,7,0),0)</f>
        <v>0</v>
      </c>
      <c r="I67" s="28">
        <f>IFERROR(VLOOKUP($A67,Sheet5!$A:$O,8,0),0)</f>
        <v>0</v>
      </c>
      <c r="J67" s="28">
        <f>IFERROR(VLOOKUP($A67,Sheet5!$A:$O,9,0),0)</f>
        <v>0</v>
      </c>
      <c r="K67" s="28">
        <f>IFERROR(VLOOKUP($A67,Sheet5!$A:$O,10,0),0)</f>
        <v>0</v>
      </c>
      <c r="L67" s="28">
        <f>IFERROR(VLOOKUP($A67,Sheet5!$A:$O,11,0),0)</f>
        <v>0</v>
      </c>
      <c r="M67" s="28">
        <f>IFERROR(VLOOKUP($A67,Sheet5!$A:$O,12,0),0)</f>
        <v>0</v>
      </c>
      <c r="N67" s="28">
        <f>IFERROR(VLOOKUP($A67,Sheet5!$A:$O,13,0),0)</f>
        <v>0</v>
      </c>
      <c r="O67" s="28">
        <f>IFERROR(VLOOKUP($A67,Sheet5!$A:$O,14,0),0)</f>
        <v>0</v>
      </c>
    </row>
    <row r="68" spans="1:15" ht="15.75" customHeight="1" thickBot="1" x14ac:dyDescent="0.3">
      <c r="B68" s="14" t="s">
        <v>123</v>
      </c>
      <c r="C68" s="29">
        <f>SUM(C69:C70)</f>
        <v>0</v>
      </c>
      <c r="D68" s="29">
        <f t="shared" ref="D68:O68" si="12">SUM(D69:D70)</f>
        <v>0</v>
      </c>
      <c r="E68" s="29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0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25">
      <c r="A69" s="42" t="s">
        <v>62</v>
      </c>
      <c r="B69" t="s">
        <v>124</v>
      </c>
      <c r="C69" s="28">
        <f>SUM(D69:O69)</f>
        <v>0</v>
      </c>
      <c r="D69" s="28">
        <f>IFERROR(VLOOKUP($A69,Sheet5!$A:$O,3,0),0)</f>
        <v>0</v>
      </c>
      <c r="E69" s="28">
        <f>IFERROR(VLOOKUP($A69,Sheet5!$A:$O,4,0),0)</f>
        <v>0</v>
      </c>
      <c r="F69" s="28">
        <f>IFERROR(VLOOKUP($A69,Sheet5!$A:$O,5,0),0)</f>
        <v>0</v>
      </c>
      <c r="G69" s="28">
        <f>IFERROR(VLOOKUP($A69,Sheet5!$A:$P,6,0),0)</f>
        <v>0</v>
      </c>
      <c r="H69" s="28">
        <f>IFERROR(VLOOKUP($A69,Sheet5!$A:$O,7,0),0)</f>
        <v>0</v>
      </c>
      <c r="I69" s="28">
        <f>IFERROR(VLOOKUP($A69,Sheet5!$A:$O,8,0),0)</f>
        <v>0</v>
      </c>
      <c r="J69" s="28">
        <f>IFERROR(VLOOKUP($A69,Sheet5!$A:$O,9,0),0)</f>
        <v>0</v>
      </c>
      <c r="K69" s="28">
        <f>IFERROR(VLOOKUP($A69,Sheet5!$A:$O,10,0),0)</f>
        <v>0</v>
      </c>
      <c r="L69" s="28">
        <f>IFERROR(VLOOKUP($A69,Sheet5!$A:$O,11,0),0)</f>
        <v>0</v>
      </c>
      <c r="M69" s="28">
        <f>IFERROR(VLOOKUP($A69,Sheet5!$A:$O,12,0),0)</f>
        <v>0</v>
      </c>
      <c r="N69" s="28">
        <f>IFERROR(VLOOKUP($A69,Sheet5!$A:$O,13,0),0)</f>
        <v>0</v>
      </c>
      <c r="O69" s="28">
        <f>IFERROR(VLOOKUP($A69,Sheet5!$A:$O,14,0),0)</f>
        <v>0</v>
      </c>
    </row>
    <row r="70" spans="1:15" ht="15.75" customHeight="1" x14ac:dyDescent="0.25">
      <c r="A70" t="s">
        <v>145</v>
      </c>
      <c r="B70" t="s">
        <v>149</v>
      </c>
      <c r="C70" s="28">
        <f>SUM(D70:O70)</f>
        <v>0</v>
      </c>
      <c r="D70" s="28">
        <f>IFERROR(VLOOKUP($A70,Sheet5!$A:$O,3,0),0)</f>
        <v>0</v>
      </c>
      <c r="E70" s="28">
        <f>IFERROR(VLOOKUP($A70,Sheet5!$A:$O,4,0),0)</f>
        <v>0</v>
      </c>
      <c r="F70" s="28">
        <f>IFERROR(VLOOKUP($A70,Sheet5!$A:$O,5,0),0)</f>
        <v>0</v>
      </c>
      <c r="G70" s="28">
        <f>IFERROR(VLOOKUP($A70,Sheet5!$A:$O,6,0),0)</f>
        <v>0</v>
      </c>
      <c r="H70" s="28">
        <f>IFERROR(VLOOKUP($A70,Sheet5!$A:$O,7,0),0)</f>
        <v>0</v>
      </c>
      <c r="I70" s="28">
        <f>IFERROR(VLOOKUP($A70,Sheet5!$A:$O,8,0),0)</f>
        <v>0</v>
      </c>
      <c r="J70" s="28">
        <f>IFERROR(VLOOKUP($A70,Sheet5!$A:$O,9,0),0)</f>
        <v>0</v>
      </c>
      <c r="K70" s="28">
        <f>IFERROR(VLOOKUP($A70,Sheet5!$A:$O,10,0),0)</f>
        <v>0</v>
      </c>
      <c r="L70" s="28">
        <f>IFERROR(VLOOKUP($A70,Sheet5!$A:$O,11,0),0)</f>
        <v>0</v>
      </c>
      <c r="M70" s="28">
        <f>IFERROR(VLOOKUP($A70,Sheet5!$A:$O,12,0),0)</f>
        <v>0</v>
      </c>
      <c r="N70" s="28">
        <f>IFERROR(VLOOKUP($A70,Sheet5!$A:$O,13,0),0)</f>
        <v>0</v>
      </c>
      <c r="O70" s="28">
        <f>IFERROR(VLOOKUP($A70,Sheet5!$A:$O,14,0),0)</f>
        <v>0</v>
      </c>
    </row>
    <row r="71" spans="1:15" ht="15.75" customHeight="1" x14ac:dyDescent="0.25">
      <c r="A71" s="5" t="s">
        <v>211</v>
      </c>
      <c r="B71" t="s">
        <v>215</v>
      </c>
      <c r="C71" s="28">
        <f>SUM(D71:O71)</f>
        <v>0</v>
      </c>
      <c r="D71" s="28">
        <f>IFERROR(VLOOKUP($A71,Sheet5!$A:$O,3,0),0)</f>
        <v>0</v>
      </c>
      <c r="E71" s="28">
        <f>IFERROR(VLOOKUP($A71,Sheet5!$A:$O,4,0),0)</f>
        <v>0</v>
      </c>
      <c r="F71" s="28">
        <f>IFERROR(VLOOKUP($A71,Sheet5!$A:$O,5,0),0)</f>
        <v>0</v>
      </c>
      <c r="G71" s="28">
        <f>IFERROR(VLOOKUP($A71,Sheet5!$A:$O,6,0),0)</f>
        <v>0</v>
      </c>
      <c r="H71" s="28">
        <f>IFERROR(VLOOKUP($A71,Sheet5!$A:$O,7,0),0)</f>
        <v>0</v>
      </c>
      <c r="I71" s="28">
        <f>IFERROR(VLOOKUP($A71,Sheet5!$A:$O,8,0),0)</f>
        <v>0</v>
      </c>
      <c r="J71" s="28">
        <f>IFERROR(VLOOKUP($A71,Sheet5!$A:$O,9,0),0)</f>
        <v>0</v>
      </c>
      <c r="K71" s="28">
        <f>IFERROR(VLOOKUP($A71,Sheet5!$A:$O,10,0),0)</f>
        <v>0</v>
      </c>
      <c r="L71" s="28">
        <f>IFERROR(VLOOKUP($A71,Sheet5!$A:$O,11,0),0)</f>
        <v>0</v>
      </c>
      <c r="M71" s="28">
        <f>IFERROR(VLOOKUP($A71,Sheet5!$A:$O,12,0),0)</f>
        <v>0</v>
      </c>
      <c r="N71" s="28">
        <f>IFERROR(VLOOKUP($A71,Sheet5!$A:$O,13,0),0)</f>
        <v>0</v>
      </c>
      <c r="O71" s="28">
        <f>IFERROR(VLOOKUP($A71,Sheet5!$A:$O,14,0),0)</f>
        <v>0</v>
      </c>
    </row>
    <row r="72" spans="1:15" ht="15.75" customHeight="1" thickBot="1" x14ac:dyDescent="0.3">
      <c r="A72" s="5" t="s">
        <v>213</v>
      </c>
      <c r="B72" t="s">
        <v>216</v>
      </c>
      <c r="C72" s="28">
        <f>SUM(D72:O72)</f>
        <v>0</v>
      </c>
      <c r="D72" s="28">
        <f>IFERROR(VLOOKUP($A72,Sheet5!$A:$O,3,0),0)</f>
        <v>0</v>
      </c>
      <c r="E72" s="28">
        <f>IFERROR(VLOOKUP($A72,Sheet5!$A:$O,4,0),0)</f>
        <v>0</v>
      </c>
      <c r="F72" s="28">
        <f>IFERROR(VLOOKUP($A72,Sheet5!$A:$O,5,0),0)</f>
        <v>0</v>
      </c>
      <c r="G72" s="28">
        <f>IFERROR(VLOOKUP($A72,Sheet5!$A:$O,6,0),0)</f>
        <v>0</v>
      </c>
      <c r="H72" s="28">
        <f>IFERROR(VLOOKUP($A72,Sheet5!$A:$O,7,0),0)</f>
        <v>0</v>
      </c>
      <c r="I72" s="28">
        <f>IFERROR(VLOOKUP($A72,Sheet5!$A:$O,8,0),0)</f>
        <v>0</v>
      </c>
      <c r="J72" s="28">
        <f>IFERROR(VLOOKUP($A72,Sheet5!$A:$O,9,0),0)</f>
        <v>0</v>
      </c>
      <c r="K72" s="28">
        <f>IFERROR(VLOOKUP($A72,Sheet5!$A:$O,10,0),0)</f>
        <v>0</v>
      </c>
      <c r="L72" s="28">
        <f>IFERROR(VLOOKUP($A72,Sheet5!$A:$O,11,0),0)</f>
        <v>0</v>
      </c>
      <c r="M72" s="28">
        <f>IFERROR(VLOOKUP($A72,Sheet5!$A:$O,12,0),0)</f>
        <v>0</v>
      </c>
      <c r="N72" s="28">
        <f>IFERROR(VLOOKUP($A72,Sheet5!$A:$O,13,0),0)</f>
        <v>0</v>
      </c>
      <c r="O72" s="28">
        <f>IFERROR(VLOOKUP($A72,Sheet5!$A:$O,14,0),0)</f>
        <v>0</v>
      </c>
    </row>
    <row r="73" spans="1:15" ht="15.75" customHeight="1" thickBot="1" x14ac:dyDescent="0.3">
      <c r="B73" s="14" t="s">
        <v>175</v>
      </c>
      <c r="C73" s="29">
        <f t="shared" ref="C73:L73" si="13">SUM(C74:C75)</f>
        <v>0</v>
      </c>
      <c r="D73" s="29">
        <f t="shared" si="13"/>
        <v>0</v>
      </c>
      <c r="E73" s="29">
        <f t="shared" si="13"/>
        <v>0</v>
      </c>
      <c r="F73" s="29">
        <f t="shared" si="13"/>
        <v>0</v>
      </c>
      <c r="G73" s="29">
        <f t="shared" si="13"/>
        <v>0</v>
      </c>
      <c r="H73" s="29">
        <f t="shared" si="13"/>
        <v>0</v>
      </c>
      <c r="I73" s="29">
        <f t="shared" si="13"/>
        <v>0</v>
      </c>
      <c r="J73" s="29">
        <f t="shared" si="13"/>
        <v>0</v>
      </c>
      <c r="K73" s="29">
        <f t="shared" si="13"/>
        <v>0</v>
      </c>
      <c r="L73" s="29">
        <f t="shared" si="13"/>
        <v>0</v>
      </c>
      <c r="M73" s="15">
        <f>SUM(M74:M75)</f>
        <v>0</v>
      </c>
      <c r="N73" s="38">
        <f>SUM(N74:N75)</f>
        <v>0</v>
      </c>
      <c r="O73" s="38">
        <f>SUM(O74:O75)</f>
        <v>0</v>
      </c>
    </row>
    <row r="74" spans="1:15" ht="15.75" customHeight="1" x14ac:dyDescent="0.25">
      <c r="A74" t="s">
        <v>201</v>
      </c>
      <c r="B74" t="s">
        <v>176</v>
      </c>
      <c r="C74" s="28">
        <f>SUM(D74:O74)</f>
        <v>0</v>
      </c>
      <c r="D74" s="28">
        <f>IFERROR(VLOOKUP($A74,Sheet5!$A:$O,3,0),0)</f>
        <v>0</v>
      </c>
      <c r="E74" s="28">
        <f>IFERROR(VLOOKUP($A74,Sheet5!$A:$O,4,0),0)</f>
        <v>0</v>
      </c>
      <c r="F74" s="28">
        <f>IFERROR(VLOOKUP($A74,Sheet5!$A:$O,5,0),0)</f>
        <v>0</v>
      </c>
      <c r="G74" s="28">
        <f>IFERROR(VLOOKUP($A74,Sheet5!$A:$O,6,0),0)</f>
        <v>0</v>
      </c>
      <c r="H74" s="28">
        <f>IFERROR(VLOOKUP($A74,Sheet5!$A:$O,7,0),0)</f>
        <v>0</v>
      </c>
      <c r="I74" s="28">
        <f>IFERROR(VLOOKUP($A74,Sheet5!$A:$O,8,0),0)</f>
        <v>0</v>
      </c>
      <c r="J74" s="28">
        <f>IFERROR(VLOOKUP($A74,Sheet5!$A:$O,9,0),0)</f>
        <v>0</v>
      </c>
      <c r="K74" s="28">
        <f>IFERROR(VLOOKUP($A74,Sheet5!$A:$O,10,0),0)</f>
        <v>0</v>
      </c>
      <c r="L74" s="28">
        <f>IFERROR(VLOOKUP($A74,Sheet5!$A:$O,11,0),0)</f>
        <v>0</v>
      </c>
      <c r="M74" s="28">
        <f>IFERROR(VLOOKUP($A74,Sheet5!$A:$O,12,0),0)</f>
        <v>0</v>
      </c>
      <c r="N74" s="28">
        <f>IFERROR(VLOOKUP($A74,Sheet5!$A:$O,13,0),0)</f>
        <v>0</v>
      </c>
      <c r="O74" s="28">
        <f>IFERROR(VLOOKUP($A74,Sheet5!$A:$O,14,0),0)</f>
        <v>0</v>
      </c>
    </row>
    <row r="75" spans="1:15" ht="15.75" customHeight="1" thickBot="1" x14ac:dyDescent="0.3">
      <c r="A75" t="s">
        <v>202</v>
      </c>
      <c r="B75" t="s">
        <v>177</v>
      </c>
      <c r="C75" s="28">
        <f>SUM(D75:O75)</f>
        <v>0</v>
      </c>
      <c r="D75" s="28">
        <f>IFERROR(VLOOKUP($A75,Sheet5!$A:$O,3,0),0)</f>
        <v>0</v>
      </c>
      <c r="E75" s="28">
        <f>IFERROR(VLOOKUP($A75,Sheet5!$A:$O,4,0),0)</f>
        <v>0</v>
      </c>
      <c r="F75" s="28">
        <f>IFERROR(VLOOKUP($A75,Sheet5!$A:$O,5,0),0)</f>
        <v>0</v>
      </c>
      <c r="G75" s="28">
        <f>IFERROR(VLOOKUP($A75,Sheet5!$A:$O,6,0),0)</f>
        <v>0</v>
      </c>
      <c r="H75" s="28">
        <f>IFERROR(VLOOKUP($A75,Sheet5!$A:$O,7,0),0)</f>
        <v>0</v>
      </c>
      <c r="I75" s="28">
        <f>IFERROR(VLOOKUP($A75,Sheet5!$A:$O,8,0),0)</f>
        <v>0</v>
      </c>
      <c r="J75" s="28">
        <f>IFERROR(VLOOKUP($A75,Sheet5!$A:$O,9,0),0)</f>
        <v>0</v>
      </c>
      <c r="K75" s="28">
        <f>IFERROR(VLOOKUP($A75,Sheet5!$A:$O,10,0),0)</f>
        <v>0</v>
      </c>
      <c r="L75" s="28">
        <f>IFERROR(VLOOKUP($A75,Sheet5!$A:$O,11,0),0)</f>
        <v>0</v>
      </c>
      <c r="M75" s="28">
        <f>IFERROR(VLOOKUP($A75,Sheet5!$A:$O,12,0),0)</f>
        <v>0</v>
      </c>
      <c r="N75" s="28">
        <f>IFERROR(VLOOKUP($A75,Sheet5!$A:$O,13,0),0)</f>
        <v>0</v>
      </c>
      <c r="O75" s="28">
        <f>IFERROR(VLOOKUP($A75,Sheet5!$A:$O,14,0),0)</f>
        <v>0</v>
      </c>
    </row>
    <row r="76" spans="1:15" ht="15.75" customHeight="1" thickBot="1" x14ac:dyDescent="0.3">
      <c r="B76" s="14" t="s">
        <v>178</v>
      </c>
      <c r="C76" s="29">
        <f t="shared" ref="C76:M76" si="14">SUM(C77:C79)</f>
        <v>0</v>
      </c>
      <c r="D76" s="29">
        <f t="shared" si="14"/>
        <v>0</v>
      </c>
      <c r="E76" s="29">
        <f t="shared" si="14"/>
        <v>0</v>
      </c>
      <c r="F76" s="29">
        <f t="shared" si="14"/>
        <v>0</v>
      </c>
      <c r="G76" s="29">
        <f t="shared" si="14"/>
        <v>0</v>
      </c>
      <c r="H76" s="29">
        <f t="shared" si="14"/>
        <v>0</v>
      </c>
      <c r="I76" s="29">
        <f t="shared" si="14"/>
        <v>0</v>
      </c>
      <c r="J76" s="29">
        <f t="shared" si="14"/>
        <v>0</v>
      </c>
      <c r="K76" s="29">
        <f t="shared" si="14"/>
        <v>0</v>
      </c>
      <c r="L76" s="29">
        <f t="shared" si="14"/>
        <v>0</v>
      </c>
      <c r="M76" s="29">
        <f t="shared" si="14"/>
        <v>0</v>
      </c>
      <c r="N76" s="29">
        <f>SUM(N77:N79)</f>
        <v>0</v>
      </c>
      <c r="O76" s="29">
        <f>SUM(O77:O79)</f>
        <v>0</v>
      </c>
    </row>
    <row r="77" spans="1:15" ht="15.75" customHeight="1" x14ac:dyDescent="0.25">
      <c r="A77" t="s">
        <v>203</v>
      </c>
      <c r="B77" t="s">
        <v>179</v>
      </c>
      <c r="C77" s="28">
        <f>SUM(D77:O77)</f>
        <v>0</v>
      </c>
      <c r="D77" s="28">
        <f>IFERROR(VLOOKUP($A77,Sheet5!$A:$O,3,0),0)</f>
        <v>0</v>
      </c>
      <c r="E77" s="28">
        <f>IFERROR(VLOOKUP($A77,Sheet5!$A:$O,4,0),0)</f>
        <v>0</v>
      </c>
      <c r="F77" s="28">
        <f>IFERROR(VLOOKUP($A77,Sheet5!$A:$O,5,0),0)</f>
        <v>0</v>
      </c>
      <c r="G77" s="28">
        <f>IFERROR(VLOOKUP($A77,Sheet5!$A:$O,6,0),0)</f>
        <v>0</v>
      </c>
      <c r="H77" s="28">
        <f>IFERROR(VLOOKUP($A77,Sheet5!$A:$O,7,0),0)</f>
        <v>0</v>
      </c>
      <c r="I77" s="28">
        <f>IFERROR(VLOOKUP($A77,Sheet5!$A:$O,8,0),0)</f>
        <v>0</v>
      </c>
      <c r="J77" s="28">
        <f>IFERROR(VLOOKUP($A77,Sheet5!$A:$O,9,0),0)</f>
        <v>0</v>
      </c>
      <c r="K77" s="28">
        <f>IFERROR(VLOOKUP($A77,Sheet5!$A:$O,10,0),0)</f>
        <v>0</v>
      </c>
      <c r="L77" s="28">
        <f>IFERROR(VLOOKUP($A77,Sheet5!$A:$O,11,0),0)</f>
        <v>0</v>
      </c>
      <c r="M77" s="28">
        <f>IFERROR(VLOOKUP($A77,Sheet5!$A:$O,12,0),0)</f>
        <v>0</v>
      </c>
      <c r="N77" s="28">
        <f>IFERROR(VLOOKUP($A77,Sheet5!$A:$O,13,0),0)</f>
        <v>0</v>
      </c>
      <c r="O77" s="28">
        <f>IFERROR(VLOOKUP($A77,Sheet5!$A:$O,14,0),0)</f>
        <v>0</v>
      </c>
    </row>
    <row r="78" spans="1:15" ht="15.75" customHeight="1" x14ac:dyDescent="0.25">
      <c r="A78" t="s">
        <v>204</v>
      </c>
      <c r="B78" t="s">
        <v>180</v>
      </c>
      <c r="C78" s="28">
        <f>SUM(D78:O78)</f>
        <v>0</v>
      </c>
      <c r="D78" s="28">
        <f>IFERROR(VLOOKUP($A78,Sheet5!$A:$O,3,0),0)</f>
        <v>0</v>
      </c>
      <c r="E78" s="28">
        <f>IFERROR(VLOOKUP($A78,Sheet5!$A:$O,4,0),0)</f>
        <v>0</v>
      </c>
      <c r="F78" s="28">
        <f>IFERROR(VLOOKUP($A78,Sheet5!$A:$O,5,0),0)</f>
        <v>0</v>
      </c>
      <c r="G78" s="28">
        <f>IFERROR(VLOOKUP($A78,Sheet5!$A:$O,6,0),0)</f>
        <v>0</v>
      </c>
      <c r="H78" s="28">
        <f>IFERROR(VLOOKUP($A78,Sheet5!$A:$O,7,0),0)</f>
        <v>0</v>
      </c>
      <c r="I78" s="28">
        <f>IFERROR(VLOOKUP($A78,Sheet5!$A:$O,8,0),0)</f>
        <v>0</v>
      </c>
      <c r="J78" s="28">
        <f>IFERROR(VLOOKUP($A78,Sheet5!$A:$O,9,0),0)</f>
        <v>0</v>
      </c>
      <c r="K78" s="28">
        <f>IFERROR(VLOOKUP($A78,Sheet5!$A:$O,10,0),0)</f>
        <v>0</v>
      </c>
      <c r="L78" s="28">
        <f>IFERROR(VLOOKUP($A78,Sheet5!$A:$O,11,0),0)</f>
        <v>0</v>
      </c>
      <c r="M78" s="28">
        <f>IFERROR(VLOOKUP($A78,Sheet5!$A:$O,12,0),0)</f>
        <v>0</v>
      </c>
      <c r="N78" s="28">
        <f>IFERROR(VLOOKUP($A78,Sheet5!$A:$O,13,0),0)</f>
        <v>0</v>
      </c>
      <c r="O78" s="28">
        <f>IFERROR(VLOOKUP($A78,Sheet5!$A:$O,14,0),0)</f>
        <v>0</v>
      </c>
    </row>
    <row r="79" spans="1:15" ht="15.75" customHeight="1" x14ac:dyDescent="0.25">
      <c r="A79" t="s">
        <v>205</v>
      </c>
      <c r="B79" t="s">
        <v>181</v>
      </c>
      <c r="C79" s="28">
        <f>SUM(D79:O79)</f>
        <v>0</v>
      </c>
      <c r="D79" s="28">
        <f>IFERROR(VLOOKUP($A79,Sheet5!$A:$O,3,0),0)</f>
        <v>0</v>
      </c>
      <c r="E79" s="28">
        <f>IFERROR(VLOOKUP($A79,Sheet5!$A:$O,4,0),0)</f>
        <v>0</v>
      </c>
      <c r="F79" s="28">
        <f>IFERROR(VLOOKUP($A79,Sheet5!$A:$O,5,0),0)</f>
        <v>0</v>
      </c>
      <c r="G79" s="28">
        <f>IFERROR(VLOOKUP($A79,Sheet5!$A:$O,6,0),0)</f>
        <v>0</v>
      </c>
      <c r="H79" s="28">
        <f>IFERROR(VLOOKUP($A79,Sheet5!$A:$O,7,0),0)</f>
        <v>0</v>
      </c>
      <c r="I79" s="28">
        <f>IFERROR(VLOOKUP($A79,Sheet5!$A:$O,8,0),0)</f>
        <v>0</v>
      </c>
      <c r="J79" s="28">
        <f>IFERROR(VLOOKUP($A79,Sheet5!$A:$O,9,0),0)</f>
        <v>0</v>
      </c>
      <c r="K79" s="28">
        <f>IFERROR(VLOOKUP($A79,Sheet5!$A:$O,10,0),0)</f>
        <v>0</v>
      </c>
      <c r="L79" s="28">
        <f>IFERROR(VLOOKUP($A79,Sheet5!$A:$O,11,0),0)</f>
        <v>0</v>
      </c>
      <c r="M79" s="28">
        <f>IFERROR(VLOOKUP($A79,Sheet5!$A:$O,12,0),0)</f>
        <v>0</v>
      </c>
      <c r="N79" s="28">
        <f>IFERROR(VLOOKUP($A79,Sheet5!$A:$O,13,0),0)</f>
        <v>0</v>
      </c>
      <c r="O79" s="28">
        <f>IFERROR(VLOOKUP($A79,Sheet5!$A:$O,14,0),0)</f>
        <v>0</v>
      </c>
    </row>
    <row r="80" spans="1:15" ht="15.75" customHeight="1" x14ac:dyDescent="0.25">
      <c r="B80" s="2" t="s">
        <v>192</v>
      </c>
      <c r="C80" s="30"/>
      <c r="D80" s="30"/>
      <c r="E80" s="30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">
      <c r="B81" s="37" t="s">
        <v>182</v>
      </c>
      <c r="C81" s="28"/>
      <c r="D81" s="28"/>
      <c r="E81" s="28"/>
      <c r="F81" s="28"/>
      <c r="G81" s="28"/>
      <c r="H81" s="28"/>
      <c r="I81" s="28"/>
      <c r="J81" s="28"/>
      <c r="K81" s="28"/>
      <c r="L81" s="13"/>
      <c r="M81" s="13"/>
      <c r="N81" s="13"/>
      <c r="O81" s="13"/>
    </row>
    <row r="82" spans="1:16" ht="15.75" customHeight="1" thickBot="1" x14ac:dyDescent="0.3">
      <c r="B82" s="14" t="s">
        <v>183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f>SUM(N83:N84)</f>
        <v>0</v>
      </c>
      <c r="O82" s="29">
        <f>SUM(O83:O84)</f>
        <v>0</v>
      </c>
    </row>
    <row r="83" spans="1:16" ht="15.75" customHeight="1" x14ac:dyDescent="0.25">
      <c r="A83" t="s">
        <v>206</v>
      </c>
      <c r="B83" s="36" t="s">
        <v>184</v>
      </c>
      <c r="C83" s="28">
        <f>SUM(D83:O83)</f>
        <v>0</v>
      </c>
      <c r="D83" s="28">
        <f>IFERROR(VLOOKUP($A83,Sheet5!$A:$O,3,0),0)</f>
        <v>0</v>
      </c>
      <c r="E83" s="28">
        <f>IFERROR(VLOOKUP($A83,Sheet5!$A:$O,4,0),0)</f>
        <v>0</v>
      </c>
      <c r="F83" s="28">
        <f>IFERROR(VLOOKUP($A83,Sheet5!$A:$O,5,0),0)</f>
        <v>0</v>
      </c>
      <c r="G83" s="28">
        <f>IFERROR(VLOOKUP($A83,Sheet5!$A:$O,6,0),0)</f>
        <v>0</v>
      </c>
      <c r="H83" s="28">
        <f>IFERROR(VLOOKUP($A83,Sheet5!$A:$O,7,0),0)</f>
        <v>0</v>
      </c>
      <c r="I83" s="28">
        <f>IFERROR(VLOOKUP($A83,Sheet5!$A:$O,8,0),0)</f>
        <v>0</v>
      </c>
      <c r="J83" s="28">
        <f>IFERROR(VLOOKUP($A83,Sheet5!$A:$O,9,0),0)</f>
        <v>0</v>
      </c>
      <c r="K83" s="28">
        <f>IFERROR(VLOOKUP($A83,Sheet5!$A:$O,10,0),0)</f>
        <v>0</v>
      </c>
      <c r="L83" s="28">
        <f>IFERROR(VLOOKUP($A83,Sheet5!$A:$O,11,0),0)</f>
        <v>0</v>
      </c>
      <c r="M83" s="28">
        <f>IFERROR(VLOOKUP($A83,Sheet5!$A:$O,12,0),0)</f>
        <v>0</v>
      </c>
      <c r="N83" s="28">
        <f>IFERROR(VLOOKUP($A83,Sheet5!$A:$O,13,0),0)</f>
        <v>0</v>
      </c>
      <c r="O83" s="28">
        <f>IFERROR(VLOOKUP($A83,Sheet5!$A:$O,14,0),0)</f>
        <v>0</v>
      </c>
    </row>
    <row r="84" spans="1:16" ht="15.75" customHeight="1" thickBot="1" x14ac:dyDescent="0.3">
      <c r="A84" t="s">
        <v>207</v>
      </c>
      <c r="B84" s="36" t="s">
        <v>185</v>
      </c>
      <c r="C84" s="28">
        <f>SUM(D84:O84)</f>
        <v>0</v>
      </c>
      <c r="D84" s="28">
        <f>IFERROR(VLOOKUP($A84,Sheet5!$A:$O,3,0),0)</f>
        <v>0</v>
      </c>
      <c r="E84" s="28">
        <f>IFERROR(VLOOKUP($A84,Sheet5!$A:$O,4,0),0)</f>
        <v>0</v>
      </c>
      <c r="F84" s="28">
        <f>IFERROR(VLOOKUP($A84,Sheet5!$A:$O,5,0),0)</f>
        <v>0</v>
      </c>
      <c r="G84" s="28">
        <f>IFERROR(VLOOKUP($A84,Sheet5!$A:$O,6,0),0)</f>
        <v>0</v>
      </c>
      <c r="H84" s="28">
        <f>IFERROR(VLOOKUP($A84,Sheet5!$A:$O,7,0),0)</f>
        <v>0</v>
      </c>
      <c r="I84" s="28">
        <f>IFERROR(VLOOKUP($A84,Sheet5!$A:$O,8,0),0)</f>
        <v>0</v>
      </c>
      <c r="J84" s="28">
        <f>IFERROR(VLOOKUP($A84,Sheet5!$A:$O,9,0),0)</f>
        <v>0</v>
      </c>
      <c r="K84" s="28">
        <f>IFERROR(VLOOKUP($A84,Sheet5!$A:$O,10,0),0)</f>
        <v>0</v>
      </c>
      <c r="L84" s="28">
        <f>IFERROR(VLOOKUP($A84,Sheet5!$A:$O,11,0),0)</f>
        <v>0</v>
      </c>
      <c r="M84" s="28">
        <f>IFERROR(VLOOKUP($A84,Sheet5!$A:$O,12,0),0)</f>
        <v>0</v>
      </c>
      <c r="N84" s="28">
        <f>IFERROR(VLOOKUP($A84,Sheet5!$A:$O,13,0),0)</f>
        <v>0</v>
      </c>
      <c r="O84" s="28">
        <f>IFERROR(VLOOKUP($A84,Sheet5!$A:$O,14,0),0)</f>
        <v>0</v>
      </c>
    </row>
    <row r="85" spans="1:16" ht="15.75" customHeight="1" thickBot="1" x14ac:dyDescent="0.3">
      <c r="B85" s="20" t="s">
        <v>186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f>SUM(N86:N87)</f>
        <v>0</v>
      </c>
      <c r="O85" s="29">
        <f>SUM(O86:O87)</f>
        <v>0</v>
      </c>
    </row>
    <row r="86" spans="1:16" ht="15.75" customHeight="1" x14ac:dyDescent="0.25">
      <c r="A86" t="s">
        <v>208</v>
      </c>
      <c r="B86" s="36" t="s">
        <v>187</v>
      </c>
      <c r="C86" s="28">
        <f>SUM(D86:O86)</f>
        <v>0</v>
      </c>
      <c r="D86" s="28">
        <f>IFERROR(VLOOKUP($A86,Sheet5!$A:$O,3,0),0)</f>
        <v>0</v>
      </c>
      <c r="E86" s="28">
        <f>IFERROR(VLOOKUP($A86,Sheet5!$A:$O,4,0),0)</f>
        <v>0</v>
      </c>
      <c r="F86" s="28">
        <f>IFERROR(VLOOKUP($A86,Sheet5!$A:$O,5,0),0)</f>
        <v>0</v>
      </c>
      <c r="G86" s="28">
        <f>IFERROR(VLOOKUP($A86,Sheet5!$A:$O,6,0),0)</f>
        <v>0</v>
      </c>
      <c r="H86" s="28">
        <f>IFERROR(VLOOKUP($A86,Sheet5!$A:$O,7,0),0)</f>
        <v>0</v>
      </c>
      <c r="I86" s="28">
        <f>IFERROR(VLOOKUP($A86,Sheet5!$A:$O,8,0),0)</f>
        <v>0</v>
      </c>
      <c r="J86" s="28">
        <f>IFERROR(VLOOKUP($A86,Sheet5!$A:$O,9,0),0)</f>
        <v>0</v>
      </c>
      <c r="K86" s="28">
        <f>IFERROR(VLOOKUP($A86,Sheet5!$A:$O,10,0),0)</f>
        <v>0</v>
      </c>
      <c r="L86" s="28">
        <f>IFERROR(VLOOKUP($A86,Sheet5!$A:$O,11,0),0)</f>
        <v>0</v>
      </c>
      <c r="M86" s="28">
        <f>IFERROR(VLOOKUP($A86,Sheet5!$A:$O,12,0),0)</f>
        <v>0</v>
      </c>
      <c r="N86" s="28">
        <f>IFERROR(VLOOKUP($A86,Sheet5!$A:$O,13,0),0)</f>
        <v>0</v>
      </c>
      <c r="O86" s="28">
        <f>IFERROR(VLOOKUP($A86,Sheet5!$A:$O,14,0),0)</f>
        <v>0</v>
      </c>
    </row>
    <row r="87" spans="1:16" ht="15.75" customHeight="1" thickBot="1" x14ac:dyDescent="0.3">
      <c r="A87" t="s">
        <v>209</v>
      </c>
      <c r="B87" s="36" t="s">
        <v>188</v>
      </c>
      <c r="C87" s="28">
        <f>SUM(D87:O87)</f>
        <v>0</v>
      </c>
      <c r="D87" s="28">
        <f>IFERROR(VLOOKUP($A87,Sheet5!$A:$O,3,0),0)</f>
        <v>0</v>
      </c>
      <c r="E87" s="28">
        <f>IFERROR(VLOOKUP($A87,Sheet5!$A:$O,4,0),0)</f>
        <v>0</v>
      </c>
      <c r="F87" s="28">
        <f>IFERROR(VLOOKUP($A87,Sheet5!$A:$O,5,0),0)</f>
        <v>0</v>
      </c>
      <c r="G87" s="28">
        <f>IFERROR(VLOOKUP($A87,Sheet5!$A:$O,6,0),0)</f>
        <v>0</v>
      </c>
      <c r="H87" s="28">
        <f>IFERROR(VLOOKUP($A87,Sheet5!$A:$O,7,0),0)</f>
        <v>0</v>
      </c>
      <c r="I87" s="28">
        <f>IFERROR(VLOOKUP($A87,Sheet5!$A:$O,8,0),0)</f>
        <v>0</v>
      </c>
      <c r="J87" s="28">
        <f>IFERROR(VLOOKUP($A87,Sheet5!$A:$O,9,0),0)</f>
        <v>0</v>
      </c>
      <c r="K87" s="28">
        <f>IFERROR(VLOOKUP($A87,Sheet5!$A:$O,10,0),0)</f>
        <v>0</v>
      </c>
      <c r="L87" s="28">
        <f>IFERROR(VLOOKUP($A87,Sheet5!$A:$O,11,0),0)</f>
        <v>0</v>
      </c>
      <c r="M87" s="28">
        <f>IFERROR(VLOOKUP($A87,Sheet5!$A:$O,12,0),0)</f>
        <v>0</v>
      </c>
      <c r="N87" s="28">
        <f>IFERROR(VLOOKUP($A87,Sheet5!$A:$O,13,0),0)</f>
        <v>0</v>
      </c>
      <c r="O87" s="28">
        <f>IFERROR(VLOOKUP($A87,Sheet5!$A:$O,14,0),0)</f>
        <v>0</v>
      </c>
    </row>
    <row r="88" spans="1:16" ht="15.75" customHeight="1" thickBot="1" x14ac:dyDescent="0.3">
      <c r="B88" s="20" t="s">
        <v>189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f>SUM(N89)</f>
        <v>0</v>
      </c>
      <c r="O88" s="29">
        <f>SUM(O89)</f>
        <v>0</v>
      </c>
    </row>
    <row r="89" spans="1:16" ht="15.75" customHeight="1" x14ac:dyDescent="0.25">
      <c r="A89" t="s">
        <v>210</v>
      </c>
      <c r="B89" s="36" t="s">
        <v>190</v>
      </c>
      <c r="C89" s="28">
        <f>SUM(D89:O89)</f>
        <v>0</v>
      </c>
      <c r="D89" s="28">
        <f>IFERROR(VLOOKUP($A89,Sheet5!$A:$O,3,0),0)</f>
        <v>0</v>
      </c>
      <c r="E89" s="28">
        <f>IFERROR(VLOOKUP($A89,Sheet5!$A:$O,4,0),0)</f>
        <v>0</v>
      </c>
      <c r="F89" s="28">
        <f>IFERROR(VLOOKUP($A89,Sheet5!$A:$O,5,0),0)</f>
        <v>0</v>
      </c>
      <c r="G89" s="28">
        <f>IFERROR(VLOOKUP($A89,Sheet5!$A:$O,6,0),0)</f>
        <v>0</v>
      </c>
      <c r="H89" s="28">
        <f>IFERROR(VLOOKUP($A89,Sheet5!$A:$O,7,0),0)</f>
        <v>0</v>
      </c>
      <c r="I89" s="28">
        <f>IFERROR(VLOOKUP($A89,Sheet5!$A:$O,8,0),0)</f>
        <v>0</v>
      </c>
      <c r="J89" s="28">
        <f>IFERROR(VLOOKUP($A89,Sheet5!$A:$O,9,0),0)</f>
        <v>0</v>
      </c>
      <c r="K89" s="28">
        <f>IFERROR(VLOOKUP($A89,Sheet5!$A:$O,10,0),0)</f>
        <v>0</v>
      </c>
      <c r="L89" s="28">
        <f>IFERROR(VLOOKUP($A89,Sheet5!$A:$O,11,0),0)</f>
        <v>0</v>
      </c>
      <c r="M89" s="28">
        <f>IFERROR(VLOOKUP($A89,Sheet5!$A:$O,12,0),0)</f>
        <v>0</v>
      </c>
      <c r="N89" s="28">
        <f>IFERROR(VLOOKUP($A89,Sheet5!$A:$O,13,0),0)</f>
        <v>0</v>
      </c>
      <c r="O89" s="28">
        <f>IFERROR(VLOOKUP($A89,Sheet5!$A:$O,14,0),0)</f>
        <v>0</v>
      </c>
    </row>
    <row r="90" spans="1:16" ht="15.75" customHeight="1" x14ac:dyDescent="0.25">
      <c r="B90" s="2" t="s">
        <v>191</v>
      </c>
      <c r="C90" s="30"/>
      <c r="D90" s="30"/>
      <c r="E90" s="30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25">
      <c r="C91" s="28"/>
      <c r="D91" s="28"/>
      <c r="E91" s="28"/>
      <c r="F91" s="28"/>
      <c r="G91" s="28"/>
      <c r="H91" s="28"/>
      <c r="I91" s="28"/>
      <c r="J91" s="28"/>
      <c r="K91" s="13"/>
      <c r="L91" s="13"/>
      <c r="M91" s="13"/>
      <c r="N91" s="13"/>
      <c r="O91" s="13"/>
    </row>
    <row r="92" spans="1:16" ht="15.75" x14ac:dyDescent="0.25">
      <c r="B92" s="2" t="s">
        <v>6</v>
      </c>
      <c r="C92" s="12">
        <f>+C16+C22+C32+C42+C58+C68+C50+C73+C76+C82+C85+C88</f>
        <v>4631647696.7700005</v>
      </c>
      <c r="D92" s="12">
        <f t="shared" ref="D92:K92" si="15">+D16+D22+D32+D42+D58+D68+D50+D73+D76+D82+D85+D88</f>
        <v>1851743926.4499998</v>
      </c>
      <c r="E92" s="12">
        <f t="shared" si="15"/>
        <v>2779903770.3200002</v>
      </c>
      <c r="F92" s="12">
        <f>+F16+F22+F32+F42+F58+F68+F50+F73+F76+F82+F85+F88</f>
        <v>0</v>
      </c>
      <c r="G92" s="12">
        <f t="shared" si="15"/>
        <v>0</v>
      </c>
      <c r="H92" s="12">
        <f t="shared" si="15"/>
        <v>0</v>
      </c>
      <c r="I92" s="12">
        <f t="shared" si="15"/>
        <v>0</v>
      </c>
      <c r="J92" s="12">
        <f t="shared" si="15"/>
        <v>0</v>
      </c>
      <c r="K92" s="12">
        <f t="shared" si="15"/>
        <v>0</v>
      </c>
      <c r="L92" s="12">
        <f>+L16+L22+L32+L42+L58+L68+L50+L73+L76+L82+L85+L88</f>
        <v>0</v>
      </c>
      <c r="M92" s="12">
        <f>+M16+M22+M32+M42+M58+M68</f>
        <v>0</v>
      </c>
      <c r="N92" s="12">
        <f>+N16+N22+N32+N42+N58+N68</f>
        <v>0</v>
      </c>
      <c r="O92" s="12">
        <f>+O16+O22+O32+O42+O58+O68</f>
        <v>0</v>
      </c>
    </row>
    <row r="93" spans="1:16" s="5" customFormat="1" x14ac:dyDescent="0.25">
      <c r="B93" s="5" t="s">
        <v>236</v>
      </c>
      <c r="C93" s="46"/>
      <c r="D93" s="46"/>
      <c r="E93" s="46"/>
      <c r="F93" s="46"/>
      <c r="G93" s="46"/>
      <c r="H93" s="47"/>
      <c r="I93" s="47"/>
      <c r="J93" s="47"/>
      <c r="K93" s="47"/>
      <c r="L93" s="47"/>
      <c r="M93" s="47"/>
      <c r="N93" s="47"/>
      <c r="O93" s="47"/>
    </row>
    <row r="94" spans="1:16" s="5" customFormat="1" x14ac:dyDescent="0.25">
      <c r="B94" s="5" t="s">
        <v>243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s="5" customFormat="1" x14ac:dyDescent="0.25">
      <c r="B95" s="5" t="s">
        <v>244</v>
      </c>
      <c r="I95" s="43"/>
      <c r="K95" s="48"/>
    </row>
    <row r="96" spans="1:16" s="5" customFormat="1" x14ac:dyDescent="0.25">
      <c r="B96" s="5" t="s">
        <v>235</v>
      </c>
      <c r="I96" s="43"/>
      <c r="K96" s="48"/>
    </row>
    <row r="97" spans="1:11" s="5" customFormat="1" x14ac:dyDescent="0.25">
      <c r="B97" s="53" t="s">
        <v>232</v>
      </c>
      <c r="C97" s="54"/>
      <c r="D97" s="54"/>
      <c r="E97" s="54"/>
      <c r="F97" s="55"/>
    </row>
    <row r="98" spans="1:11" s="5" customFormat="1" x14ac:dyDescent="0.25">
      <c r="B98" s="56" t="s">
        <v>233</v>
      </c>
      <c r="C98" s="57"/>
      <c r="D98" s="57"/>
      <c r="E98" s="57"/>
      <c r="F98" s="58"/>
    </row>
    <row r="99" spans="1:11" s="5" customFormat="1" x14ac:dyDescent="0.25">
      <c r="B99" s="56" t="s">
        <v>234</v>
      </c>
      <c r="C99" s="57"/>
      <c r="D99" s="57"/>
      <c r="E99" s="57"/>
      <c r="F99" s="58"/>
    </row>
    <row r="100" spans="1:11" s="5" customFormat="1" x14ac:dyDescent="0.25">
      <c r="B100" s="49" t="s">
        <v>230</v>
      </c>
      <c r="F100" s="50"/>
    </row>
    <row r="101" spans="1:11" s="5" customFormat="1" x14ac:dyDescent="0.25">
      <c r="B101" s="51" t="s">
        <v>231</v>
      </c>
      <c r="C101" s="44"/>
      <c r="D101" s="44"/>
      <c r="E101" s="44"/>
      <c r="F101" s="45"/>
    </row>
    <row r="107" spans="1:11" ht="23.25" x14ac:dyDescent="0.35">
      <c r="B107" s="40"/>
      <c r="C107" s="40"/>
      <c r="D107" s="40"/>
      <c r="E107" s="40"/>
      <c r="F107" s="40"/>
      <c r="K107" s="40"/>
    </row>
    <row r="108" spans="1:11" ht="23.25" x14ac:dyDescent="0.35">
      <c r="A108" s="39"/>
      <c r="B108" s="40"/>
      <c r="C108" s="40"/>
      <c r="D108" s="40"/>
      <c r="E108" s="40"/>
      <c r="F108" s="40"/>
      <c r="J108" s="40"/>
      <c r="K108" s="40"/>
    </row>
    <row r="109" spans="1:11" ht="23.25" x14ac:dyDescent="0.35">
      <c r="A109" s="39"/>
      <c r="B109" s="41" t="s">
        <v>32</v>
      </c>
      <c r="C109" s="40"/>
      <c r="D109" s="40"/>
      <c r="E109" s="41" t="s">
        <v>226</v>
      </c>
      <c r="F109" s="40"/>
      <c r="J109" s="41" t="s">
        <v>33</v>
      </c>
      <c r="K109" s="40"/>
    </row>
    <row r="110" spans="1:11" ht="23.25" customHeight="1" x14ac:dyDescent="0.35">
      <c r="A110" s="39"/>
      <c r="B110" s="41" t="s">
        <v>245</v>
      </c>
      <c r="C110" s="40"/>
      <c r="D110" s="40"/>
      <c r="E110" s="41" t="s">
        <v>240</v>
      </c>
      <c r="F110" s="40"/>
      <c r="J110" s="41" t="s">
        <v>238</v>
      </c>
      <c r="K110" s="40"/>
    </row>
    <row r="111" spans="1:11" ht="23.25" customHeight="1" x14ac:dyDescent="0.35">
      <c r="A111" s="39"/>
      <c r="B111" s="40" t="s">
        <v>237</v>
      </c>
      <c r="C111" s="40"/>
      <c r="D111" s="40"/>
      <c r="E111" s="40" t="s">
        <v>237</v>
      </c>
      <c r="F111" s="40"/>
      <c r="J111" s="40" t="s">
        <v>239</v>
      </c>
    </row>
    <row r="112" spans="1:11" ht="23.25" customHeight="1" x14ac:dyDescent="0.35">
      <c r="A112" s="39"/>
      <c r="B112" s="40"/>
      <c r="C112" s="40"/>
      <c r="D112" s="40"/>
      <c r="E112" s="40"/>
      <c r="F112" s="40"/>
    </row>
    <row r="113" spans="1:6" ht="23.25" customHeight="1" x14ac:dyDescent="0.35">
      <c r="A113" s="39"/>
      <c r="B113" s="40"/>
      <c r="C113" s="40"/>
      <c r="D113" s="40"/>
      <c r="E113" s="40"/>
      <c r="F113" s="40"/>
    </row>
    <row r="114" spans="1:6" ht="23.25" customHeight="1" x14ac:dyDescent="0.35">
      <c r="A114" s="39"/>
      <c r="B114" s="40"/>
      <c r="C114" s="40"/>
      <c r="D114" s="40"/>
      <c r="E114" s="40"/>
      <c r="F114" s="40"/>
    </row>
    <row r="115" spans="1:6" ht="23.25" customHeight="1" x14ac:dyDescent="0.35">
      <c r="A115" s="39"/>
      <c r="B115" s="40"/>
      <c r="C115" s="40"/>
      <c r="D115" s="40"/>
      <c r="E115" s="40"/>
      <c r="F115" s="40"/>
    </row>
    <row r="116" spans="1:6" ht="23.25" x14ac:dyDescent="0.35">
      <c r="A116" s="39"/>
      <c r="B116" s="40"/>
      <c r="C116" s="40"/>
      <c r="D116" s="40"/>
      <c r="E116" s="40"/>
      <c r="F116" s="40"/>
    </row>
    <row r="117" spans="1:6" ht="23.25" x14ac:dyDescent="0.35">
      <c r="A117" s="39"/>
      <c r="C117" s="40"/>
      <c r="D117" s="40"/>
      <c r="E117" s="40"/>
      <c r="F117" s="40"/>
    </row>
    <row r="118" spans="1:6" ht="23.25" x14ac:dyDescent="0.35">
      <c r="A118" s="39"/>
      <c r="E118" s="40"/>
      <c r="F118" s="40"/>
    </row>
    <row r="119" spans="1:6" ht="23.25" x14ac:dyDescent="0.35">
      <c r="A119" s="39"/>
      <c r="E119" s="40"/>
      <c r="F119" s="40"/>
    </row>
    <row r="120" spans="1:6" ht="23.25" x14ac:dyDescent="0.35">
      <c r="A120" s="39"/>
      <c r="E120" s="40"/>
      <c r="F120" s="40"/>
    </row>
    <row r="121" spans="1:6" ht="23.25" x14ac:dyDescent="0.35">
      <c r="A121" s="39"/>
      <c r="E121" s="40"/>
      <c r="F121" s="40"/>
    </row>
    <row r="122" spans="1:6" ht="23.25" x14ac:dyDescent="0.35">
      <c r="A122" s="39"/>
      <c r="C122" s="40"/>
      <c r="D122" s="40"/>
      <c r="E122" s="40"/>
      <c r="F122" s="40"/>
    </row>
    <row r="123" spans="1:6" ht="18.75" x14ac:dyDescent="0.3">
      <c r="A123" s="39"/>
      <c r="B123" s="39"/>
      <c r="C123" s="39"/>
      <c r="D123" s="39"/>
    </row>
    <row r="124" spans="1:6" ht="18.75" x14ac:dyDescent="0.3">
      <c r="A124" s="39"/>
      <c r="B124" s="39"/>
      <c r="C124" s="39"/>
      <c r="D124" s="39"/>
    </row>
    <row r="125" spans="1:6" ht="18.75" x14ac:dyDescent="0.3">
      <c r="A125" s="39"/>
      <c r="B125" s="39"/>
      <c r="C125" s="39"/>
      <c r="D125" s="39"/>
    </row>
    <row r="126" spans="1:6" ht="18.75" x14ac:dyDescent="0.3">
      <c r="A126" s="39"/>
      <c r="B126" s="39"/>
      <c r="C126" s="39"/>
      <c r="D126" s="39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6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baseColWidth="10" defaultColWidth="9.140625"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11.5703125" bestFit="1" customWidth="1"/>
    <col min="8" max="8" width="11.5703125" bestFit="1" customWidth="1"/>
  </cols>
  <sheetData>
    <row r="1" spans="1:7" ht="18.75" customHeight="1" x14ac:dyDescent="0.3">
      <c r="A1" s="62" t="s">
        <v>30</v>
      </c>
      <c r="B1" s="62"/>
      <c r="C1" s="62"/>
      <c r="D1" s="62"/>
      <c r="E1" s="62"/>
      <c r="G1" s="1" t="s">
        <v>5</v>
      </c>
    </row>
    <row r="2" spans="1:7" ht="18.75" customHeight="1" x14ac:dyDescent="0.25">
      <c r="A2" s="62" t="s">
        <v>31</v>
      </c>
      <c r="B2" s="62"/>
      <c r="C2" s="62"/>
      <c r="D2" s="62"/>
      <c r="E2" s="62"/>
      <c r="G2" s="5" t="s">
        <v>25</v>
      </c>
    </row>
    <row r="3" spans="1:7" ht="18.75" x14ac:dyDescent="0.25">
      <c r="A3" s="63" t="s">
        <v>225</v>
      </c>
      <c r="B3" s="62"/>
      <c r="C3" s="62"/>
      <c r="D3" s="62"/>
      <c r="E3" s="62"/>
      <c r="G3" s="5" t="s">
        <v>26</v>
      </c>
    </row>
    <row r="4" spans="1:7" ht="18.75" customHeight="1" x14ac:dyDescent="0.3">
      <c r="A4" s="64" t="s">
        <v>28</v>
      </c>
      <c r="B4" s="64"/>
      <c r="C4" s="64"/>
      <c r="D4" s="64"/>
      <c r="E4" s="64"/>
      <c r="G4" s="1" t="s">
        <v>19</v>
      </c>
    </row>
    <row r="5" spans="1:7" x14ac:dyDescent="0.25">
      <c r="A5" s="65" t="s">
        <v>2</v>
      </c>
      <c r="B5" s="65"/>
      <c r="C5" s="65"/>
      <c r="D5" s="65"/>
      <c r="E5" s="65"/>
      <c r="G5" s="5" t="s">
        <v>23</v>
      </c>
    </row>
    <row r="6" spans="1:7" x14ac:dyDescent="0.25">
      <c r="G6" s="5" t="s">
        <v>24</v>
      </c>
    </row>
    <row r="7" spans="1:7" ht="31.5" x14ac:dyDescent="0.25">
      <c r="B7" s="3" t="s">
        <v>0</v>
      </c>
      <c r="C7" s="3"/>
      <c r="D7" s="25" t="s">
        <v>3</v>
      </c>
      <c r="E7" s="25" t="s">
        <v>4</v>
      </c>
    </row>
    <row r="8" spans="1:7" ht="15.75" thickBot="1" x14ac:dyDescent="0.3">
      <c r="B8" s="8" t="s">
        <v>1</v>
      </c>
      <c r="C8" s="8"/>
      <c r="D8" s="9">
        <f>+D9+D15+D25+D35+D51+D61</f>
        <v>0</v>
      </c>
      <c r="E8" s="9"/>
    </row>
    <row r="9" spans="1:7" ht="15.75" thickBot="1" x14ac:dyDescent="0.3">
      <c r="A9" s="18">
        <v>2.1</v>
      </c>
      <c r="B9" s="26" t="s">
        <v>125</v>
      </c>
      <c r="C9" s="18"/>
      <c r="D9" s="19">
        <f>SUM(D10:D14)</f>
        <v>0</v>
      </c>
      <c r="E9" s="19"/>
    </row>
    <row r="10" spans="1:7" ht="15.75" customHeight="1" x14ac:dyDescent="0.25">
      <c r="A10" s="5" t="s">
        <v>34</v>
      </c>
      <c r="B10" t="s">
        <v>63</v>
      </c>
      <c r="D10" s="6">
        <f>IFERROR(VLOOKUP($A10,#REF!,2,0),0)</f>
        <v>0</v>
      </c>
      <c r="E10" s="6"/>
    </row>
    <row r="11" spans="1:7" ht="15.75" customHeight="1" x14ac:dyDescent="0.25">
      <c r="A11" s="5" t="s">
        <v>35</v>
      </c>
      <c r="B11" t="s">
        <v>64</v>
      </c>
      <c r="D11" s="6">
        <f>IFERROR(VLOOKUP($A11,#REF!,2,0),0)</f>
        <v>0</v>
      </c>
      <c r="E11" s="6"/>
    </row>
    <row r="12" spans="1:7" ht="15.75" customHeight="1" x14ac:dyDescent="0.25">
      <c r="A12" s="5" t="s">
        <v>36</v>
      </c>
      <c r="B12" t="s">
        <v>65</v>
      </c>
      <c r="D12" s="6">
        <f>IFERROR(VLOOKUP($A12,#REF!,2,0),0)</f>
        <v>0</v>
      </c>
      <c r="E12" s="6"/>
    </row>
    <row r="13" spans="1:7" ht="15.75" customHeight="1" x14ac:dyDescent="0.25">
      <c r="A13" s="5" t="s">
        <v>37</v>
      </c>
      <c r="B13" t="s">
        <v>66</v>
      </c>
      <c r="D13" s="6">
        <f>IFERROR(VLOOKUP($A13,#REF!,2,0),0)</f>
        <v>0</v>
      </c>
      <c r="E13" s="6"/>
    </row>
    <row r="14" spans="1:7" ht="15.75" customHeight="1" thickBot="1" x14ac:dyDescent="0.3">
      <c r="A14" s="5" t="s">
        <v>38</v>
      </c>
      <c r="B14" t="s">
        <v>67</v>
      </c>
      <c r="D14" s="6">
        <f>IFERROR(VLOOKUP($A14,#REF!,2,0),0)</f>
        <v>0</v>
      </c>
      <c r="E14" s="6"/>
    </row>
    <row r="15" spans="1:7" ht="15.75" customHeight="1" thickBot="1" x14ac:dyDescent="0.3">
      <c r="A15" s="20">
        <v>2.2000000000000002</v>
      </c>
      <c r="B15" s="20" t="s">
        <v>126</v>
      </c>
      <c r="C15" s="20"/>
      <c r="D15" s="21">
        <f>SUM(D16:D24)</f>
        <v>0</v>
      </c>
      <c r="E15" s="21"/>
    </row>
    <row r="16" spans="1:7" ht="15.75" customHeight="1" x14ac:dyDescent="0.25">
      <c r="A16" s="5" t="s">
        <v>39</v>
      </c>
      <c r="B16" t="s">
        <v>68</v>
      </c>
      <c r="D16" s="6">
        <f>IFERROR(VLOOKUP($A16,#REF!,2,0),0)</f>
        <v>0</v>
      </c>
      <c r="E16" s="6"/>
    </row>
    <row r="17" spans="1:8" ht="15.75" customHeight="1" x14ac:dyDescent="0.25">
      <c r="A17" s="5" t="s">
        <v>40</v>
      </c>
      <c r="B17" t="s">
        <v>69</v>
      </c>
      <c r="D17" s="6">
        <f>IFERROR(VLOOKUP($A17,#REF!,2,0),0)</f>
        <v>0</v>
      </c>
      <c r="E17" s="6"/>
    </row>
    <row r="18" spans="1:8" ht="15.75" customHeight="1" x14ac:dyDescent="0.25">
      <c r="A18" s="5" t="s">
        <v>41</v>
      </c>
      <c r="B18" t="s">
        <v>70</v>
      </c>
      <c r="D18" s="6">
        <f>IFERROR(VLOOKUP($A18,#REF!,2,0),0)</f>
        <v>0</v>
      </c>
      <c r="E18" s="6"/>
    </row>
    <row r="19" spans="1:8" ht="15.75" customHeight="1" x14ac:dyDescent="0.25">
      <c r="A19" s="5" t="s">
        <v>42</v>
      </c>
      <c r="B19" t="s">
        <v>71</v>
      </c>
      <c r="D19" s="6">
        <f>IFERROR(VLOOKUP($A19,#REF!,2,0),0)</f>
        <v>0</v>
      </c>
      <c r="E19" s="6"/>
    </row>
    <row r="20" spans="1:8" ht="15.75" customHeight="1" x14ac:dyDescent="0.25">
      <c r="A20" s="5" t="s">
        <v>43</v>
      </c>
      <c r="B20" t="s">
        <v>72</v>
      </c>
      <c r="D20" s="6">
        <f>IFERROR(VLOOKUP($A20,#REF!,2,0),0)</f>
        <v>0</v>
      </c>
      <c r="E20" s="6"/>
    </row>
    <row r="21" spans="1:8" ht="15.75" customHeight="1" x14ac:dyDescent="0.25">
      <c r="A21" s="5" t="s">
        <v>44</v>
      </c>
      <c r="B21" t="s">
        <v>73</v>
      </c>
      <c r="D21" s="6">
        <f>IFERROR(VLOOKUP($A21,#REF!,2,0),0)</f>
        <v>0</v>
      </c>
      <c r="E21" s="6"/>
      <c r="H21" s="6"/>
    </row>
    <row r="22" spans="1:8" ht="15.75" customHeight="1" x14ac:dyDescent="0.25">
      <c r="A22" s="5" t="s">
        <v>45</v>
      </c>
      <c r="B22" t="s">
        <v>74</v>
      </c>
      <c r="D22" s="6">
        <f>IFERROR(VLOOKUP($A22,#REF!,2,0),0)</f>
        <v>0</v>
      </c>
      <c r="E22" s="6"/>
    </row>
    <row r="23" spans="1:8" ht="15.75" customHeight="1" x14ac:dyDescent="0.25">
      <c r="A23" s="5" t="s">
        <v>46</v>
      </c>
      <c r="B23" t="s">
        <v>75</v>
      </c>
      <c r="D23" s="6">
        <f>IFERROR(VLOOKUP($A23,#REF!,2,0),0)</f>
        <v>0</v>
      </c>
      <c r="E23" s="6"/>
    </row>
    <row r="24" spans="1:8" ht="15.75" customHeight="1" thickBot="1" x14ac:dyDescent="0.3">
      <c r="A24" s="5" t="s">
        <v>144</v>
      </c>
      <c r="B24" t="s">
        <v>146</v>
      </c>
      <c r="D24" s="6">
        <f>IFERROR(VLOOKUP($A24,#REF!,2,0),0)</f>
        <v>0</v>
      </c>
      <c r="E24" s="6"/>
    </row>
    <row r="25" spans="1:8" ht="15.75" customHeight="1" thickBot="1" x14ac:dyDescent="0.3">
      <c r="A25" s="20">
        <v>2.2999999999999998</v>
      </c>
      <c r="B25" s="14" t="s">
        <v>127</v>
      </c>
      <c r="C25" s="14"/>
      <c r="D25" s="21">
        <f>SUM(D26:D34)</f>
        <v>0</v>
      </c>
      <c r="E25" s="21"/>
    </row>
    <row r="26" spans="1:8" ht="15.75" customHeight="1" x14ac:dyDescent="0.25">
      <c r="A26" s="5" t="s">
        <v>47</v>
      </c>
      <c r="B26" t="s">
        <v>76</v>
      </c>
      <c r="D26" s="6">
        <f>IFERROR(VLOOKUP($A26,#REF!,2,0),0)</f>
        <v>0</v>
      </c>
      <c r="E26" s="6"/>
    </row>
    <row r="27" spans="1:8" ht="15.75" customHeight="1" x14ac:dyDescent="0.25">
      <c r="A27" s="5" t="s">
        <v>48</v>
      </c>
      <c r="B27" t="s">
        <v>77</v>
      </c>
      <c r="D27" s="6">
        <f>IFERROR(VLOOKUP($A27,#REF!,2,0),0)</f>
        <v>0</v>
      </c>
      <c r="E27" s="6"/>
    </row>
    <row r="28" spans="1:8" ht="15.75" customHeight="1" x14ac:dyDescent="0.25">
      <c r="A28" s="5" t="s">
        <v>49</v>
      </c>
      <c r="B28" t="s">
        <v>78</v>
      </c>
      <c r="D28" s="6">
        <f>IFERROR(VLOOKUP($A28,#REF!,2,0),0)</f>
        <v>0</v>
      </c>
      <c r="E28" s="6"/>
    </row>
    <row r="29" spans="1:8" ht="15.75" customHeight="1" x14ac:dyDescent="0.25">
      <c r="A29" s="5" t="s">
        <v>50</v>
      </c>
      <c r="B29" t="s">
        <v>79</v>
      </c>
      <c r="D29" s="6">
        <f>IFERROR(VLOOKUP($A29,#REF!,2,0),0)</f>
        <v>0</v>
      </c>
      <c r="E29" s="6"/>
    </row>
    <row r="30" spans="1:8" ht="15.75" customHeight="1" x14ac:dyDescent="0.25">
      <c r="A30" s="5" t="s">
        <v>51</v>
      </c>
      <c r="B30" t="s">
        <v>80</v>
      </c>
      <c r="D30" s="6">
        <f>IFERROR(VLOOKUP($A30,#REF!,2,0),0)</f>
        <v>0</v>
      </c>
      <c r="E30" s="6"/>
    </row>
    <row r="31" spans="1:8" ht="15.75" customHeight="1" x14ac:dyDescent="0.25">
      <c r="A31" s="5" t="s">
        <v>52</v>
      </c>
      <c r="B31" t="s">
        <v>81</v>
      </c>
      <c r="D31" s="6">
        <f>IFERROR(VLOOKUP($A31,#REF!,2,0),0)</f>
        <v>0</v>
      </c>
      <c r="E31" s="6"/>
    </row>
    <row r="32" spans="1:8" ht="15.75" customHeight="1" x14ac:dyDescent="0.25">
      <c r="A32" s="5" t="s">
        <v>53</v>
      </c>
      <c r="B32" t="s">
        <v>82</v>
      </c>
      <c r="D32" s="6">
        <f>IFERROR(VLOOKUP($A32,#REF!,2,0),0)</f>
        <v>0</v>
      </c>
      <c r="E32" s="6"/>
    </row>
    <row r="33" spans="1:5" ht="15.75" customHeight="1" x14ac:dyDescent="0.25">
      <c r="A33" s="5" t="s">
        <v>195</v>
      </c>
      <c r="B33" t="s">
        <v>224</v>
      </c>
      <c r="D33" s="6">
        <f>IFERROR(VLOOKUP($A33,#REF!,2,0),0)</f>
        <v>0</v>
      </c>
      <c r="E33" s="6"/>
    </row>
    <row r="34" spans="1:5" ht="15.75" customHeight="1" thickBot="1" x14ac:dyDescent="0.3">
      <c r="A34" s="5" t="s">
        <v>54</v>
      </c>
      <c r="B34" t="s">
        <v>83</v>
      </c>
      <c r="D34" s="6">
        <f>IFERROR(VLOOKUP($A34,#REF!,2,0),0)</f>
        <v>0</v>
      </c>
      <c r="E34" s="6"/>
    </row>
    <row r="35" spans="1:5" ht="15.75" customHeight="1" thickBot="1" x14ac:dyDescent="0.3">
      <c r="A35" s="20">
        <v>2.4</v>
      </c>
      <c r="B35" s="14" t="s">
        <v>128</v>
      </c>
      <c r="C35" s="14"/>
      <c r="D35" s="21">
        <f>SUM(D36:D42)</f>
        <v>0</v>
      </c>
      <c r="E35" s="21"/>
    </row>
    <row r="36" spans="1:5" ht="15.75" customHeight="1" x14ac:dyDescent="0.25">
      <c r="A36" s="5" t="s">
        <v>55</v>
      </c>
      <c r="B36" t="s">
        <v>84</v>
      </c>
      <c r="D36" s="6">
        <f>IFERROR(VLOOKUP($A36,#REF!,2,0),0)</f>
        <v>0</v>
      </c>
      <c r="E36" s="6"/>
    </row>
    <row r="37" spans="1:5" ht="15.75" customHeight="1" x14ac:dyDescent="0.25">
      <c r="A37" s="5" t="s">
        <v>152</v>
      </c>
      <c r="B37" t="s">
        <v>151</v>
      </c>
      <c r="D37" s="6">
        <f>IFERROR(VLOOKUP($A37,#REF!,2,0),0)</f>
        <v>0</v>
      </c>
      <c r="E37" s="6"/>
    </row>
    <row r="38" spans="1:5" ht="15.75" customHeight="1" x14ac:dyDescent="0.25">
      <c r="A38" s="5" t="s">
        <v>153</v>
      </c>
      <c r="B38" t="s">
        <v>154</v>
      </c>
      <c r="D38" s="6">
        <f>IFERROR(VLOOKUP($A38,#REF!,2,0),0)</f>
        <v>0</v>
      </c>
      <c r="E38" s="6"/>
    </row>
    <row r="39" spans="1:5" ht="15.75" customHeight="1" x14ac:dyDescent="0.25">
      <c r="A39" s="5" t="s">
        <v>155</v>
      </c>
      <c r="B39" t="s">
        <v>156</v>
      </c>
      <c r="D39" s="6">
        <f>IFERROR(VLOOKUP($A39,#REF!,2,0),0)</f>
        <v>0</v>
      </c>
      <c r="E39" s="6"/>
    </row>
    <row r="40" spans="1:5" ht="15.75" customHeight="1" x14ac:dyDescent="0.25">
      <c r="A40" s="5" t="s">
        <v>157</v>
      </c>
      <c r="B40" t="s">
        <v>158</v>
      </c>
      <c r="D40" s="6">
        <f>IFERROR(VLOOKUP($A40,#REF!,2,0),0)</f>
        <v>0</v>
      </c>
      <c r="E40" s="6"/>
    </row>
    <row r="41" spans="1:5" ht="15.75" customHeight="1" x14ac:dyDescent="0.25">
      <c r="A41" s="5" t="s">
        <v>159</v>
      </c>
      <c r="B41" t="s">
        <v>160</v>
      </c>
      <c r="D41" s="6">
        <f>IFERROR(VLOOKUP($A41,#REF!,2,0),0)</f>
        <v>0</v>
      </c>
      <c r="E41" s="6"/>
    </row>
    <row r="42" spans="1:5" ht="15.75" customHeight="1" thickBot="1" x14ac:dyDescent="0.3">
      <c r="A42" s="5" t="s">
        <v>56</v>
      </c>
      <c r="B42" t="s">
        <v>85</v>
      </c>
      <c r="D42" s="6">
        <f>IFERROR(VLOOKUP($A42,#REF!,2,0),0)</f>
        <v>0</v>
      </c>
      <c r="E42" s="6"/>
    </row>
    <row r="43" spans="1:5" ht="15.75" customHeight="1" thickBot="1" x14ac:dyDescent="0.3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25">
      <c r="A44" s="5" t="s">
        <v>162</v>
      </c>
      <c r="D44" s="6">
        <f>IFERROR(VLOOKUP($A44,#REF!,2,0),0)</f>
        <v>0</v>
      </c>
      <c r="E44" s="6"/>
    </row>
    <row r="45" spans="1:5" ht="15.75" customHeight="1" x14ac:dyDescent="0.25">
      <c r="A45" s="5" t="s">
        <v>163</v>
      </c>
      <c r="D45" s="6">
        <f>IFERROR(VLOOKUP($A45,#REF!,2,0),0)</f>
        <v>0</v>
      </c>
      <c r="E45" s="6"/>
    </row>
    <row r="46" spans="1:5" ht="15.75" customHeight="1" x14ac:dyDescent="0.25">
      <c r="A46" s="5" t="s">
        <v>164</v>
      </c>
      <c r="D46" s="6">
        <f>IFERROR(VLOOKUP($A46,#REF!,2,0),0)</f>
        <v>0</v>
      </c>
      <c r="E46" s="6"/>
    </row>
    <row r="47" spans="1:5" ht="15.75" customHeight="1" x14ac:dyDescent="0.25">
      <c r="A47" s="5" t="s">
        <v>165</v>
      </c>
      <c r="D47" s="6">
        <f>IFERROR(VLOOKUP($A47,#REF!,2,0),0)</f>
        <v>0</v>
      </c>
      <c r="E47" s="6"/>
    </row>
    <row r="48" spans="1:5" ht="15.75" customHeight="1" x14ac:dyDescent="0.25">
      <c r="A48" s="5" t="s">
        <v>166</v>
      </c>
      <c r="D48" s="6">
        <f>IFERROR(VLOOKUP($A48,#REF!,2,0),0)</f>
        <v>0</v>
      </c>
      <c r="E48" s="6"/>
    </row>
    <row r="49" spans="1:5" ht="15.75" customHeight="1" x14ac:dyDescent="0.25">
      <c r="A49" s="5" t="s">
        <v>167</v>
      </c>
      <c r="D49" s="6">
        <f>IFERROR(VLOOKUP($A49,#REF!,2,0),0)</f>
        <v>0</v>
      </c>
      <c r="E49" s="6"/>
    </row>
    <row r="50" spans="1:5" ht="15.75" customHeight="1" thickBot="1" x14ac:dyDescent="0.3">
      <c r="A50" s="5" t="s">
        <v>168</v>
      </c>
      <c r="D50" s="6">
        <f>IFERROR(VLOOKUP($A50,#REF!,2,0),0)</f>
        <v>0</v>
      </c>
      <c r="E50" s="6"/>
    </row>
    <row r="51" spans="1:5" ht="15.75" customHeight="1" thickBot="1" x14ac:dyDescent="0.3">
      <c r="A51" s="20">
        <v>2.6</v>
      </c>
      <c r="B51" s="14" t="s">
        <v>129</v>
      </c>
      <c r="C51" s="14"/>
      <c r="D51" s="21">
        <f>SUM(D52:D59)</f>
        <v>0</v>
      </c>
      <c r="E51" s="21"/>
    </row>
    <row r="52" spans="1:5" ht="15.75" customHeight="1" x14ac:dyDescent="0.25">
      <c r="A52" s="5" t="s">
        <v>57</v>
      </c>
      <c r="B52" t="s">
        <v>86</v>
      </c>
      <c r="D52" s="6">
        <f>IFERROR(VLOOKUP($A52,#REF!,2,0),0)</f>
        <v>0</v>
      </c>
      <c r="E52" s="6"/>
    </row>
    <row r="53" spans="1:5" ht="15.75" customHeight="1" x14ac:dyDescent="0.25">
      <c r="A53" s="5" t="s">
        <v>138</v>
      </c>
      <c r="B53" t="s">
        <v>140</v>
      </c>
      <c r="D53" s="6">
        <f>IFERROR(VLOOKUP($A53,#REF!,2,0),0)</f>
        <v>0</v>
      </c>
      <c r="E53" s="6"/>
    </row>
    <row r="54" spans="1:5" ht="15.75" customHeight="1" x14ac:dyDescent="0.25">
      <c r="A54" s="5" t="s">
        <v>58</v>
      </c>
      <c r="B54" t="s">
        <v>87</v>
      </c>
      <c r="D54" s="6">
        <f>IFERROR(VLOOKUP($A54,#REF!,2,0),0)</f>
        <v>0</v>
      </c>
      <c r="E54" s="6"/>
    </row>
    <row r="55" spans="1:5" ht="15.75" customHeight="1" x14ac:dyDescent="0.25">
      <c r="A55" s="5" t="s">
        <v>59</v>
      </c>
      <c r="B55" t="s">
        <v>88</v>
      </c>
      <c r="D55" s="6">
        <f>IFERROR(VLOOKUP($A55,#REF!,2,0),0)</f>
        <v>0</v>
      </c>
      <c r="E55" s="6"/>
    </row>
    <row r="56" spans="1:5" ht="15.75" customHeight="1" x14ac:dyDescent="0.25">
      <c r="A56" s="5" t="s">
        <v>60</v>
      </c>
      <c r="B56" t="s">
        <v>89</v>
      </c>
      <c r="D56" s="6">
        <f>IFERROR(VLOOKUP($A56,#REF!,2,0),0)</f>
        <v>0</v>
      </c>
      <c r="E56" s="6"/>
    </row>
    <row r="57" spans="1:5" ht="15.75" customHeight="1" x14ac:dyDescent="0.25">
      <c r="A57" s="5" t="s">
        <v>139</v>
      </c>
      <c r="B57" t="s">
        <v>141</v>
      </c>
      <c r="D57" s="6">
        <f>IFERROR(VLOOKUP($A57,#REF!,2,0),0)</f>
        <v>0</v>
      </c>
      <c r="E57" s="6"/>
    </row>
    <row r="58" spans="1:5" ht="15.75" customHeight="1" x14ac:dyDescent="0.25">
      <c r="A58" s="5" t="s">
        <v>170</v>
      </c>
      <c r="B58" t="s">
        <v>171</v>
      </c>
      <c r="D58" s="6">
        <f>IFERROR(VLOOKUP($A58,#REF!,2,0),0)</f>
        <v>0</v>
      </c>
      <c r="E58" s="6"/>
    </row>
    <row r="59" spans="1:5" ht="15.75" customHeight="1" x14ac:dyDescent="0.25">
      <c r="A59" s="5" t="s">
        <v>61</v>
      </c>
      <c r="B59" t="s">
        <v>90</v>
      </c>
      <c r="D59" s="6">
        <f>IFERROR(VLOOKUP($A59,#REF!,2,0),0)</f>
        <v>0</v>
      </c>
      <c r="E59" s="6"/>
    </row>
    <row r="60" spans="1:5" ht="15.75" customHeight="1" thickBot="1" x14ac:dyDescent="0.3">
      <c r="A60" s="5" t="s">
        <v>173</v>
      </c>
      <c r="B60" t="s">
        <v>174</v>
      </c>
      <c r="D60" s="6">
        <f>IFERROR(VLOOKUP($A60,#REF!,2,0),0)</f>
        <v>0</v>
      </c>
      <c r="E60" s="6"/>
    </row>
    <row r="61" spans="1:5" ht="15.75" customHeight="1" thickBot="1" x14ac:dyDescent="0.3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25">
      <c r="A62" s="5" t="s">
        <v>62</v>
      </c>
      <c r="B62" t="s">
        <v>91</v>
      </c>
      <c r="D62" s="6">
        <f>IFERROR(VLOOKUP($A62,#REF!,2,0),0)</f>
        <v>0</v>
      </c>
      <c r="E62" s="6"/>
    </row>
    <row r="63" spans="1:5" ht="15.75" customHeight="1" x14ac:dyDescent="0.25">
      <c r="A63" s="5" t="s">
        <v>145</v>
      </c>
      <c r="B63" t="s">
        <v>147</v>
      </c>
      <c r="D63" s="6">
        <f>IFERROR(VLOOKUP($A63,#REF!,2,0),0)</f>
        <v>0</v>
      </c>
      <c r="E63" s="6"/>
    </row>
    <row r="64" spans="1:5" ht="15.75" customHeight="1" x14ac:dyDescent="0.25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25">
      <c r="A67" s="5" t="s">
        <v>176</v>
      </c>
      <c r="D67" s="6">
        <f>IFERROR(VLOOKUP($A67,#REF!,2,0),0)</f>
        <v>0</v>
      </c>
      <c r="E67" s="6"/>
    </row>
    <row r="68" spans="1:6" ht="15.75" customHeight="1" thickBot="1" x14ac:dyDescent="0.3">
      <c r="A68" s="5" t="s">
        <v>177</v>
      </c>
      <c r="D68" s="6">
        <f>IFERROR(VLOOKUP($A68,#REF!,2,0),0)</f>
        <v>0</v>
      </c>
      <c r="E68" s="6"/>
    </row>
    <row r="69" spans="1:6" ht="15.75" customHeight="1" thickBot="1" x14ac:dyDescent="0.3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25">
      <c r="A70" s="5" t="s">
        <v>179</v>
      </c>
      <c r="D70" s="6">
        <f>IFERROR(VLOOKUP($A70,#REF!,2,0),0)</f>
        <v>0</v>
      </c>
      <c r="E70" s="6"/>
    </row>
    <row r="71" spans="1:6" ht="15.75" customHeight="1" x14ac:dyDescent="0.25">
      <c r="A71" s="5" t="s">
        <v>180</v>
      </c>
      <c r="D71" s="6">
        <f>IFERROR(VLOOKUP($A71,#REF!,2,0),0)</f>
        <v>0</v>
      </c>
      <c r="E71" s="6"/>
    </row>
    <row r="72" spans="1:6" ht="15.75" customHeight="1" x14ac:dyDescent="0.25">
      <c r="A72" s="5" t="s">
        <v>181</v>
      </c>
      <c r="D72" s="6">
        <f>IFERROR(VLOOKUP($A72,#REF!,2,0),0)</f>
        <v>0</v>
      </c>
      <c r="E72" s="6"/>
    </row>
    <row r="73" spans="1:6" ht="15.75" x14ac:dyDescent="0.25">
      <c r="A73" s="34" t="s">
        <v>192</v>
      </c>
      <c r="B73" s="35"/>
      <c r="C73" s="35"/>
      <c r="D73" s="35">
        <f>SUM(D74:D83)</f>
        <v>0</v>
      </c>
      <c r="E73" s="35"/>
      <c r="F73" s="5"/>
    </row>
    <row r="74" spans="1:6" ht="15.75" customHeight="1" thickBot="1" x14ac:dyDescent="0.3">
      <c r="B74" s="33" t="s">
        <v>182</v>
      </c>
      <c r="D74" s="6">
        <f>IFERROR(VLOOKUP($A74,#REF!,2,0),0)</f>
        <v>0</v>
      </c>
      <c r="E74" s="6"/>
    </row>
    <row r="75" spans="1:6" ht="15.75" customHeight="1" thickBot="1" x14ac:dyDescent="0.3">
      <c r="A75" s="20" t="s">
        <v>183</v>
      </c>
      <c r="B75" s="14"/>
      <c r="C75" s="14"/>
      <c r="D75" s="21">
        <f>IFERROR(VLOOKUP($A75,#REF!,2,0),0)</f>
        <v>0</v>
      </c>
      <c r="E75" s="21"/>
    </row>
    <row r="76" spans="1:6" ht="15.75" customHeight="1" x14ac:dyDescent="0.25">
      <c r="A76" s="5" t="s">
        <v>184</v>
      </c>
      <c r="D76" s="6">
        <f>IFERROR(VLOOKUP($A76,#REF!,2,0),0)</f>
        <v>0</v>
      </c>
      <c r="E76" s="6"/>
    </row>
    <row r="77" spans="1:6" ht="15.75" customHeight="1" thickBot="1" x14ac:dyDescent="0.3">
      <c r="A77" s="5" t="s">
        <v>185</v>
      </c>
      <c r="D77" s="6">
        <f>IFERROR(VLOOKUP($A77,#REF!,2,0),0)</f>
        <v>0</v>
      </c>
      <c r="E77" s="6"/>
    </row>
    <row r="78" spans="1:6" ht="15.75" customHeight="1" thickBot="1" x14ac:dyDescent="0.3">
      <c r="A78" s="20" t="s">
        <v>186</v>
      </c>
      <c r="B78" s="14"/>
      <c r="C78" s="14"/>
      <c r="D78" s="21">
        <f>IFERROR(VLOOKUP($A78,#REF!,2,0),0)</f>
        <v>0</v>
      </c>
      <c r="E78" s="21"/>
    </row>
    <row r="79" spans="1:6" ht="15.75" customHeight="1" x14ac:dyDescent="0.25">
      <c r="A79" s="5" t="s">
        <v>187</v>
      </c>
      <c r="D79" s="6">
        <f>IFERROR(VLOOKUP($A79,#REF!,2,0),0)</f>
        <v>0</v>
      </c>
      <c r="E79" s="6"/>
    </row>
    <row r="80" spans="1:6" ht="15.75" customHeight="1" thickBot="1" x14ac:dyDescent="0.3">
      <c r="A80" s="5" t="s">
        <v>188</v>
      </c>
      <c r="D80" s="6">
        <f>IFERROR(VLOOKUP($A80,#REF!,2,0),0)</f>
        <v>0</v>
      </c>
      <c r="E80" s="6"/>
    </row>
    <row r="81" spans="1:5" ht="15.75" customHeight="1" thickBot="1" x14ac:dyDescent="0.3">
      <c r="A81" s="20" t="s">
        <v>189</v>
      </c>
      <c r="B81" s="14"/>
      <c r="C81" s="14"/>
      <c r="D81" s="21">
        <f>IFERROR(VLOOKUP($A81,#REF!,2,0),0)</f>
        <v>0</v>
      </c>
      <c r="E81" s="21"/>
    </row>
    <row r="82" spans="1:5" ht="15.75" customHeight="1" x14ac:dyDescent="0.25">
      <c r="A82" s="5" t="s">
        <v>190</v>
      </c>
      <c r="D82" s="6">
        <f>IFERROR(VLOOKUP($A82,#REF!,2,0),0)</f>
        <v>0</v>
      </c>
      <c r="E82" s="6"/>
    </row>
    <row r="83" spans="1:5" ht="6" customHeight="1" x14ac:dyDescent="0.25">
      <c r="D83" s="6">
        <f>IFERROR(VLOOKUP($A83,#REF!,2,0),0)</f>
        <v>0</v>
      </c>
      <c r="E83" s="6"/>
    </row>
    <row r="84" spans="1:5" ht="15.75" customHeight="1" x14ac:dyDescent="0.25">
      <c r="B84" s="2" t="s">
        <v>6</v>
      </c>
      <c r="C84" s="2"/>
      <c r="D84" s="10"/>
      <c r="E84" s="10"/>
    </row>
    <row r="85" spans="1:5" ht="15.75" customHeight="1" x14ac:dyDescent="0.25">
      <c r="B85" s="24"/>
      <c r="D85" s="6"/>
      <c r="E85" s="6"/>
    </row>
    <row r="86" spans="1:5" ht="15.75" customHeight="1" x14ac:dyDescent="0.25">
      <c r="B86" s="24"/>
      <c r="D86" s="6"/>
      <c r="E86" s="6"/>
    </row>
    <row r="87" spans="1:5" ht="15.75" customHeight="1" x14ac:dyDescent="0.25">
      <c r="B87" s="24"/>
      <c r="D87" s="6"/>
      <c r="E87" s="6"/>
    </row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>
      <c r="B92" s="22" t="s">
        <v>32</v>
      </c>
      <c r="C92" s="22" t="s">
        <v>33</v>
      </c>
      <c r="D92" s="22" t="s">
        <v>33</v>
      </c>
    </row>
    <row r="93" spans="1:5" ht="15.75" customHeight="1" x14ac:dyDescent="0.25">
      <c r="B93" t="s">
        <v>131</v>
      </c>
      <c r="C93" t="s">
        <v>132</v>
      </c>
      <c r="D93" t="s">
        <v>134</v>
      </c>
    </row>
    <row r="94" spans="1:5" ht="15.75" customHeight="1" x14ac:dyDescent="0.25">
      <c r="B94" t="s">
        <v>136</v>
      </c>
      <c r="C94" t="s">
        <v>133</v>
      </c>
      <c r="D94" t="s">
        <v>135</v>
      </c>
    </row>
    <row r="95" spans="1:5" ht="15.75" customHeight="1" x14ac:dyDescent="0.25"/>
    <row r="96" spans="1:5" ht="15.75" customHeight="1" x14ac:dyDescent="0.25"/>
    <row r="97" spans="2:8" s="5" customFormat="1" ht="15.75" customHeight="1" x14ac:dyDescent="0.25">
      <c r="B97"/>
      <c r="C97"/>
      <c r="D97"/>
      <c r="E97"/>
      <c r="F97"/>
      <c r="G97"/>
      <c r="H97"/>
    </row>
    <row r="98" spans="2:8" s="5" customFormat="1" ht="15.75" customHeight="1" x14ac:dyDescent="0.25">
      <c r="B98"/>
      <c r="C98"/>
      <c r="D98"/>
      <c r="E98"/>
      <c r="F98"/>
      <c r="G98"/>
      <c r="H98"/>
    </row>
    <row r="99" spans="2:8" s="5" customFormat="1" ht="15.75" customHeight="1" x14ac:dyDescent="0.25">
      <c r="B99"/>
      <c r="C99"/>
      <c r="D99"/>
      <c r="E99"/>
      <c r="F99"/>
      <c r="G99"/>
      <c r="H99"/>
    </row>
    <row r="100" spans="2:8" s="5" customFormat="1" ht="15.75" customHeight="1" x14ac:dyDescent="0.25">
      <c r="B100"/>
      <c r="C100"/>
      <c r="D100"/>
      <c r="E100"/>
      <c r="F100"/>
      <c r="G100"/>
      <c r="H100"/>
    </row>
    <row r="101" spans="2:8" s="5" customFormat="1" ht="15.75" customHeight="1" x14ac:dyDescent="0.25">
      <c r="B101"/>
      <c r="C101"/>
      <c r="D101"/>
      <c r="E101"/>
      <c r="F101"/>
      <c r="G101"/>
      <c r="H101"/>
    </row>
    <row r="102" spans="2:8" s="5" customFormat="1" ht="15.75" customHeight="1" x14ac:dyDescent="0.25">
      <c r="B102"/>
      <c r="C102"/>
      <c r="D102"/>
      <c r="E102"/>
      <c r="F102"/>
      <c r="G102"/>
      <c r="H102"/>
    </row>
    <row r="103" spans="2:8" s="5" customFormat="1" ht="15.75" customHeight="1" x14ac:dyDescent="0.25">
      <c r="B103"/>
      <c r="C103"/>
      <c r="D103"/>
      <c r="E103"/>
      <c r="F103"/>
      <c r="G103"/>
      <c r="H103"/>
    </row>
    <row r="104" spans="2:8" s="5" customFormat="1" ht="15.75" customHeight="1" x14ac:dyDescent="0.25">
      <c r="B104"/>
      <c r="C104"/>
      <c r="D104"/>
      <c r="E104"/>
      <c r="F104"/>
      <c r="G104"/>
      <c r="H104"/>
    </row>
    <row r="105" spans="2:8" s="5" customFormat="1" ht="15.75" customHeight="1" x14ac:dyDescent="0.25">
      <c r="B105"/>
      <c r="C105"/>
      <c r="D105"/>
      <c r="E105"/>
      <c r="F105"/>
      <c r="G105"/>
      <c r="H105"/>
    </row>
    <row r="106" spans="2:8" s="5" customFormat="1" ht="15.75" customHeight="1" x14ac:dyDescent="0.25">
      <c r="B106"/>
      <c r="C106"/>
      <c r="D106"/>
      <c r="E106"/>
      <c r="F106"/>
      <c r="G106"/>
      <c r="H106"/>
    </row>
    <row r="107" spans="2:8" s="5" customFormat="1" ht="15.75" customHeight="1" x14ac:dyDescent="0.25">
      <c r="B107"/>
      <c r="C107"/>
      <c r="D107"/>
      <c r="E107"/>
      <c r="F107"/>
      <c r="G107"/>
      <c r="H107"/>
    </row>
    <row r="108" spans="2:8" s="5" customFormat="1" ht="15.75" customHeight="1" x14ac:dyDescent="0.25">
      <c r="B108"/>
      <c r="C108"/>
      <c r="D108"/>
      <c r="E108"/>
      <c r="F108"/>
      <c r="G108"/>
      <c r="H108"/>
    </row>
    <row r="109" spans="2:8" s="5" customFormat="1" ht="15.75" customHeight="1" x14ac:dyDescent="0.25">
      <c r="B109"/>
      <c r="C109"/>
      <c r="D109"/>
      <c r="E109"/>
      <c r="F109"/>
      <c r="G109"/>
      <c r="H109"/>
    </row>
    <row r="110" spans="2:8" s="5" customFormat="1" ht="15.75" customHeight="1" x14ac:dyDescent="0.25">
      <c r="B110"/>
      <c r="C110"/>
      <c r="D110"/>
      <c r="E110"/>
      <c r="F110"/>
      <c r="G110"/>
      <c r="H110"/>
    </row>
    <row r="111" spans="2:8" s="5" customFormat="1" ht="15.75" customHeight="1" x14ac:dyDescent="0.25">
      <c r="B111"/>
      <c r="C111"/>
      <c r="D111"/>
      <c r="E111"/>
      <c r="F111"/>
      <c r="G111"/>
      <c r="H111"/>
    </row>
    <row r="112" spans="2:8" s="5" customFormat="1" ht="15.75" customHeight="1" x14ac:dyDescent="0.25">
      <c r="B112"/>
      <c r="C112"/>
      <c r="D112"/>
      <c r="E112"/>
      <c r="F112"/>
      <c r="G112"/>
      <c r="H112"/>
    </row>
    <row r="113" spans="2:8" s="5" customFormat="1" ht="15.75" customHeight="1" x14ac:dyDescent="0.25">
      <c r="B113"/>
      <c r="C113"/>
      <c r="D113"/>
      <c r="E113"/>
      <c r="F113"/>
      <c r="G113"/>
      <c r="H113"/>
    </row>
    <row r="114" spans="2:8" s="5" customFormat="1" ht="15.75" customHeight="1" x14ac:dyDescent="0.25">
      <c r="B114"/>
      <c r="C114"/>
      <c r="D114"/>
      <c r="E114"/>
      <c r="F114"/>
      <c r="G114"/>
      <c r="H114"/>
    </row>
    <row r="115" spans="2:8" s="5" customFormat="1" ht="15.75" customHeight="1" x14ac:dyDescent="0.25">
      <c r="B115"/>
      <c r="C115"/>
      <c r="D115"/>
      <c r="E115"/>
      <c r="F115"/>
      <c r="G115"/>
      <c r="H115"/>
    </row>
    <row r="116" spans="2:8" s="5" customFormat="1" ht="15.75" customHeight="1" x14ac:dyDescent="0.25">
      <c r="B116"/>
      <c r="C116"/>
      <c r="D116"/>
      <c r="E116"/>
      <c r="F116"/>
      <c r="G116"/>
      <c r="H116"/>
    </row>
    <row r="117" spans="2:8" s="5" customFormat="1" ht="15.75" customHeight="1" x14ac:dyDescent="0.25">
      <c r="B117"/>
      <c r="C117"/>
      <c r="D117"/>
      <c r="E117"/>
      <c r="F117"/>
      <c r="G117"/>
      <c r="H117"/>
    </row>
    <row r="118" spans="2:8" s="5" customFormat="1" ht="15.75" customHeight="1" x14ac:dyDescent="0.25">
      <c r="B118"/>
      <c r="C118"/>
      <c r="D118"/>
      <c r="E118"/>
      <c r="F118"/>
      <c r="G118"/>
      <c r="H118"/>
    </row>
    <row r="119" spans="2:8" s="5" customFormat="1" ht="15.75" customHeight="1" x14ac:dyDescent="0.25">
      <c r="B119"/>
      <c r="C119"/>
      <c r="D119"/>
      <c r="E119"/>
      <c r="F119"/>
      <c r="G119"/>
      <c r="H119"/>
    </row>
    <row r="120" spans="2:8" s="5" customFormat="1" ht="15.75" customHeight="1" x14ac:dyDescent="0.25">
      <c r="B120"/>
      <c r="C120"/>
      <c r="D120"/>
      <c r="E120"/>
      <c r="F120"/>
      <c r="G120"/>
      <c r="H120"/>
    </row>
    <row r="121" spans="2:8" s="5" customFormat="1" ht="15.75" customHeight="1" x14ac:dyDescent="0.25">
      <c r="B121"/>
      <c r="C121"/>
      <c r="D121"/>
      <c r="E121"/>
      <c r="F121"/>
      <c r="G121"/>
      <c r="H121"/>
    </row>
    <row r="122" spans="2:8" s="5" customFormat="1" ht="15.75" customHeight="1" x14ac:dyDescent="0.25">
      <c r="B122"/>
      <c r="C122"/>
      <c r="D122"/>
      <c r="E122"/>
      <c r="F122"/>
      <c r="G122"/>
      <c r="H122"/>
    </row>
    <row r="123" spans="2:8" s="5" customFormat="1" ht="15.75" customHeight="1" x14ac:dyDescent="0.25">
      <c r="B123"/>
      <c r="C123"/>
      <c r="D123"/>
      <c r="E123"/>
      <c r="F123"/>
      <c r="G123"/>
      <c r="H123"/>
    </row>
    <row r="124" spans="2:8" s="5" customFormat="1" ht="15.75" customHeight="1" x14ac:dyDescent="0.25">
      <c r="B124"/>
      <c r="C124"/>
      <c r="D124"/>
      <c r="E124"/>
      <c r="F124"/>
      <c r="G124"/>
      <c r="H124"/>
    </row>
    <row r="125" spans="2:8" s="5" customFormat="1" ht="15.75" customHeight="1" x14ac:dyDescent="0.25">
      <c r="B125"/>
      <c r="C125"/>
      <c r="D125"/>
      <c r="E125"/>
      <c r="F125"/>
      <c r="G125"/>
      <c r="H125"/>
    </row>
    <row r="126" spans="2:8" s="5" customFormat="1" ht="15.75" customHeight="1" x14ac:dyDescent="0.25">
      <c r="B126"/>
      <c r="C126"/>
      <c r="D126"/>
      <c r="E126"/>
      <c r="F126"/>
      <c r="G126"/>
      <c r="H126"/>
    </row>
    <row r="127" spans="2:8" s="5" customFormat="1" ht="15.75" customHeight="1" x14ac:dyDescent="0.25">
      <c r="B127"/>
      <c r="C127"/>
      <c r="D127"/>
      <c r="E127"/>
      <c r="F127"/>
      <c r="G127"/>
      <c r="H127"/>
    </row>
    <row r="128" spans="2:8" s="5" customFormat="1" ht="15.75" customHeight="1" x14ac:dyDescent="0.25">
      <c r="B128"/>
      <c r="C128"/>
      <c r="D128"/>
      <c r="E128"/>
      <c r="F128"/>
      <c r="G128"/>
      <c r="H128"/>
    </row>
    <row r="129" spans="2:8" s="5" customFormat="1" ht="15.75" customHeight="1" x14ac:dyDescent="0.25">
      <c r="B129"/>
      <c r="C129"/>
      <c r="D129"/>
      <c r="E129"/>
      <c r="F129"/>
      <c r="G129"/>
      <c r="H129"/>
    </row>
    <row r="130" spans="2:8" s="5" customFormat="1" ht="15.75" customHeight="1" x14ac:dyDescent="0.25">
      <c r="B130"/>
      <c r="C130"/>
      <c r="D130"/>
      <c r="E130"/>
      <c r="F130"/>
      <c r="G130"/>
      <c r="H130"/>
    </row>
    <row r="131" spans="2:8" s="5" customFormat="1" ht="15.75" customHeight="1" x14ac:dyDescent="0.25">
      <c r="B131"/>
      <c r="C131"/>
      <c r="D131"/>
      <c r="E131"/>
      <c r="F131"/>
      <c r="G131"/>
      <c r="H131"/>
    </row>
    <row r="132" spans="2:8" s="5" customFormat="1" ht="15.75" customHeight="1" x14ac:dyDescent="0.25">
      <c r="B132"/>
      <c r="C132"/>
      <c r="D132"/>
      <c r="E132"/>
      <c r="F132"/>
      <c r="G132"/>
      <c r="H132"/>
    </row>
    <row r="133" spans="2:8" s="5" customFormat="1" ht="15.75" customHeight="1" x14ac:dyDescent="0.25">
      <c r="B133"/>
      <c r="C133"/>
      <c r="D133"/>
      <c r="E133"/>
      <c r="F133"/>
      <c r="G133"/>
      <c r="H133"/>
    </row>
    <row r="134" spans="2:8" s="5" customFormat="1" ht="15.75" customHeight="1" x14ac:dyDescent="0.25">
      <c r="B134"/>
      <c r="C134"/>
      <c r="D134"/>
      <c r="E134"/>
      <c r="F134"/>
      <c r="G134"/>
      <c r="H134"/>
    </row>
    <row r="135" spans="2:8" s="5" customFormat="1" ht="15.75" customHeight="1" x14ac:dyDescent="0.25">
      <c r="B135"/>
      <c r="C135"/>
      <c r="D135"/>
      <c r="E135"/>
      <c r="F135"/>
      <c r="G135"/>
      <c r="H135"/>
    </row>
    <row r="136" spans="2:8" s="5" customFormat="1" ht="15.75" customHeight="1" x14ac:dyDescent="0.25">
      <c r="B136"/>
      <c r="C136"/>
      <c r="D136"/>
      <c r="E136"/>
      <c r="F136"/>
      <c r="G136"/>
      <c r="H136"/>
    </row>
    <row r="137" spans="2:8" s="5" customFormat="1" ht="15.75" customHeight="1" x14ac:dyDescent="0.25">
      <c r="B137"/>
      <c r="C137"/>
      <c r="D137"/>
      <c r="E137"/>
      <c r="F137"/>
      <c r="G137"/>
      <c r="H137"/>
    </row>
    <row r="138" spans="2:8" s="5" customFormat="1" ht="15.75" customHeight="1" x14ac:dyDescent="0.25">
      <c r="B138"/>
      <c r="C138"/>
      <c r="D138"/>
      <c r="E138"/>
      <c r="F138"/>
      <c r="G138"/>
      <c r="H138"/>
    </row>
    <row r="139" spans="2:8" s="5" customFormat="1" ht="15.75" customHeight="1" x14ac:dyDescent="0.25">
      <c r="B139"/>
      <c r="C139"/>
      <c r="D139"/>
      <c r="E139"/>
      <c r="F139"/>
      <c r="G139"/>
      <c r="H139"/>
    </row>
    <row r="140" spans="2:8" s="5" customFormat="1" ht="15.75" customHeight="1" x14ac:dyDescent="0.25">
      <c r="B140"/>
      <c r="C140"/>
      <c r="D140"/>
      <c r="E140"/>
      <c r="F140"/>
      <c r="G140"/>
      <c r="H140"/>
    </row>
    <row r="141" spans="2:8" s="5" customFormat="1" ht="15.75" customHeight="1" x14ac:dyDescent="0.25">
      <c r="B141"/>
      <c r="C141"/>
      <c r="D141"/>
      <c r="E141"/>
      <c r="F141"/>
      <c r="G141"/>
      <c r="H141"/>
    </row>
    <row r="142" spans="2:8" s="5" customFormat="1" ht="15.75" customHeight="1" x14ac:dyDescent="0.25">
      <c r="B142"/>
      <c r="C142"/>
      <c r="D142"/>
      <c r="E142"/>
      <c r="F142"/>
      <c r="G142"/>
      <c r="H142"/>
    </row>
    <row r="143" spans="2:8" s="5" customFormat="1" ht="15.75" customHeight="1" x14ac:dyDescent="0.25">
      <c r="B143"/>
      <c r="C143"/>
      <c r="D143"/>
      <c r="E143"/>
      <c r="F143"/>
      <c r="G143"/>
      <c r="H143"/>
    </row>
    <row r="144" spans="2:8" s="5" customFormat="1" ht="15.75" customHeight="1" x14ac:dyDescent="0.25">
      <c r="B144"/>
      <c r="C144"/>
      <c r="D144"/>
      <c r="E144"/>
      <c r="F144"/>
      <c r="G144"/>
      <c r="H144"/>
    </row>
    <row r="145" spans="2:8" s="5" customFormat="1" ht="15.75" customHeight="1" x14ac:dyDescent="0.25">
      <c r="B145"/>
      <c r="C145"/>
      <c r="D145"/>
      <c r="E145"/>
      <c r="F145"/>
      <c r="G145"/>
      <c r="H145"/>
    </row>
    <row r="146" spans="2:8" s="5" customFormat="1" ht="15.75" customHeight="1" x14ac:dyDescent="0.25">
      <c r="B146"/>
      <c r="C146"/>
      <c r="D146"/>
      <c r="E146"/>
      <c r="F146"/>
      <c r="G146"/>
      <c r="H146"/>
    </row>
    <row r="147" spans="2:8" s="5" customFormat="1" ht="15.75" customHeight="1" x14ac:dyDescent="0.25">
      <c r="B147"/>
      <c r="C147"/>
      <c r="D147"/>
      <c r="E147"/>
      <c r="F147"/>
      <c r="G147"/>
      <c r="H147"/>
    </row>
    <row r="148" spans="2:8" s="5" customFormat="1" ht="15.75" customHeight="1" x14ac:dyDescent="0.25">
      <c r="B148"/>
      <c r="C148"/>
      <c r="D148"/>
      <c r="E148"/>
      <c r="F148"/>
      <c r="G148"/>
      <c r="H148"/>
    </row>
    <row r="149" spans="2:8" s="5" customFormat="1" ht="15.75" customHeight="1" x14ac:dyDescent="0.25">
      <c r="B149"/>
      <c r="C149"/>
      <c r="D149"/>
      <c r="E149"/>
      <c r="F149"/>
      <c r="G149"/>
      <c r="H149"/>
    </row>
    <row r="150" spans="2:8" s="5" customFormat="1" ht="15.75" customHeight="1" x14ac:dyDescent="0.25">
      <c r="B150"/>
      <c r="C150"/>
      <c r="D150"/>
      <c r="E150"/>
      <c r="F150"/>
      <c r="G150"/>
      <c r="H150"/>
    </row>
    <row r="151" spans="2:8" s="5" customFormat="1" ht="15.75" customHeight="1" x14ac:dyDescent="0.25">
      <c r="B151"/>
      <c r="C151"/>
      <c r="D151"/>
      <c r="E151"/>
      <c r="F151"/>
      <c r="G151"/>
      <c r="H151"/>
    </row>
    <row r="152" spans="2:8" s="5" customFormat="1" ht="15.75" customHeight="1" x14ac:dyDescent="0.25">
      <c r="B152"/>
      <c r="C152"/>
      <c r="D152"/>
      <c r="E152"/>
      <c r="F152"/>
      <c r="G152"/>
      <c r="H152"/>
    </row>
    <row r="153" spans="2:8" s="5" customFormat="1" ht="15.75" customHeight="1" x14ac:dyDescent="0.25">
      <c r="B153"/>
      <c r="C153"/>
      <c r="D153"/>
      <c r="E153"/>
      <c r="F153"/>
      <c r="G153"/>
      <c r="H153"/>
    </row>
    <row r="154" spans="2:8" s="5" customFormat="1" ht="15.75" customHeight="1" x14ac:dyDescent="0.25">
      <c r="B154"/>
      <c r="C154"/>
      <c r="D154"/>
      <c r="E154"/>
      <c r="F154"/>
      <c r="G154"/>
      <c r="H154"/>
    </row>
    <row r="155" spans="2:8" s="5" customFormat="1" ht="15.75" customHeight="1" x14ac:dyDescent="0.25">
      <c r="B155"/>
      <c r="C155"/>
      <c r="D155"/>
      <c r="E155"/>
      <c r="F155"/>
      <c r="G155"/>
      <c r="H155"/>
    </row>
    <row r="156" spans="2:8" s="5" customFormat="1" ht="15.75" customHeight="1" x14ac:dyDescent="0.25">
      <c r="B156"/>
      <c r="C156"/>
      <c r="D156"/>
      <c r="E156"/>
      <c r="F156"/>
      <c r="G156"/>
      <c r="H156"/>
    </row>
    <row r="157" spans="2:8" s="5" customFormat="1" ht="15.75" customHeight="1" x14ac:dyDescent="0.25">
      <c r="B157"/>
      <c r="C157"/>
      <c r="D157"/>
      <c r="E157"/>
      <c r="F157"/>
      <c r="G157"/>
      <c r="H157"/>
    </row>
    <row r="158" spans="2:8" s="5" customFormat="1" ht="15.75" customHeight="1" x14ac:dyDescent="0.25">
      <c r="B158"/>
      <c r="C158"/>
      <c r="D158"/>
      <c r="E158"/>
      <c r="F158"/>
      <c r="G158"/>
      <c r="H158"/>
    </row>
    <row r="159" spans="2:8" s="5" customFormat="1" ht="15.75" customHeight="1" x14ac:dyDescent="0.25">
      <c r="B159"/>
      <c r="C159"/>
      <c r="D159"/>
      <c r="E159"/>
      <c r="F159"/>
      <c r="G159"/>
      <c r="H159"/>
    </row>
    <row r="160" spans="2:8" s="5" customFormat="1" ht="15.75" customHeight="1" x14ac:dyDescent="0.25">
      <c r="B160"/>
      <c r="C160"/>
      <c r="D160"/>
      <c r="E160"/>
      <c r="F160"/>
      <c r="G160"/>
      <c r="H160"/>
    </row>
    <row r="161" spans="2:8" s="5" customFormat="1" ht="15.75" customHeight="1" x14ac:dyDescent="0.25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1"/>
  <sheetViews>
    <sheetView zoomScale="70" zoomScaleNormal="70" workbookViewId="0">
      <selection activeCell="D42" sqref="D42"/>
    </sheetView>
  </sheetViews>
  <sheetFormatPr baseColWidth="10" defaultColWidth="9.140625" defaultRowHeight="15" x14ac:dyDescent="0.25"/>
  <cols>
    <col min="2" max="2" width="81.5703125" bestFit="1" customWidth="1"/>
    <col min="3" max="3" width="19.140625" style="6" bestFit="1" customWidth="1"/>
    <col min="4" max="4" width="19.5703125" bestFit="1" customWidth="1"/>
    <col min="5" max="6" width="20" bestFit="1" customWidth="1"/>
    <col min="7" max="7" width="21.5703125" customWidth="1"/>
    <col min="8" max="8" width="19.5703125" bestFit="1" customWidth="1"/>
    <col min="9" max="9" width="19.140625" bestFit="1" customWidth="1"/>
    <col min="10" max="11" width="19.5703125" bestFit="1" customWidth="1"/>
    <col min="12" max="12" width="19.140625" bestFit="1" customWidth="1"/>
    <col min="13" max="14" width="19.5703125" bestFit="1" customWidth="1"/>
    <col min="15" max="15" width="21.42578125" bestFit="1" customWidth="1"/>
  </cols>
  <sheetData>
    <row r="1" spans="1:15" x14ac:dyDescent="0.25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25">
      <c r="A2" t="s">
        <v>34</v>
      </c>
      <c r="B2" t="s">
        <v>63</v>
      </c>
      <c r="C2" s="6">
        <v>62941825.609999999</v>
      </c>
      <c r="D2" s="6">
        <v>66246321.990000002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/>
    </row>
    <row r="3" spans="1:15" x14ac:dyDescent="0.25">
      <c r="A3" t="s">
        <v>35</v>
      </c>
      <c r="B3" t="s">
        <v>64</v>
      </c>
      <c r="C3" s="6">
        <v>960538.8</v>
      </c>
      <c r="D3" s="6">
        <v>3196818.54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/>
    </row>
    <row r="4" spans="1:15" x14ac:dyDescent="0.25">
      <c r="A4" t="s">
        <v>36</v>
      </c>
      <c r="B4" t="s">
        <v>65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/>
    </row>
    <row r="5" spans="1:15" x14ac:dyDescent="0.25">
      <c r="A5" t="s">
        <v>38</v>
      </c>
      <c r="B5" t="s">
        <v>67</v>
      </c>
      <c r="C5" s="6">
        <v>9508381.8000000007</v>
      </c>
      <c r="D5" s="6">
        <v>10102964.02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/>
    </row>
    <row r="6" spans="1:15" x14ac:dyDescent="0.25">
      <c r="A6" t="s">
        <v>39</v>
      </c>
      <c r="B6" t="s">
        <v>68</v>
      </c>
      <c r="C6" s="6">
        <v>2256079.6800000002</v>
      </c>
      <c r="D6" s="6">
        <v>3927185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/>
    </row>
    <row r="7" spans="1:15" x14ac:dyDescent="0.25">
      <c r="A7" t="s">
        <v>40</v>
      </c>
      <c r="B7" t="s">
        <v>69</v>
      </c>
      <c r="C7" s="6">
        <v>1157926.68</v>
      </c>
      <c r="D7" s="6">
        <v>2960825.03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/>
    </row>
    <row r="8" spans="1:15" x14ac:dyDescent="0.25">
      <c r="A8" t="s">
        <v>41</v>
      </c>
      <c r="B8" t="s">
        <v>70</v>
      </c>
      <c r="C8" s="6">
        <v>3789467.5</v>
      </c>
      <c r="D8" s="6">
        <v>2427755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/>
    </row>
    <row r="9" spans="1:15" x14ac:dyDescent="0.25">
      <c r="A9" t="s">
        <v>42</v>
      </c>
      <c r="B9" t="s">
        <v>71</v>
      </c>
      <c r="C9" s="6">
        <v>237911.78</v>
      </c>
      <c r="D9" s="6">
        <v>94250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/>
    </row>
    <row r="10" spans="1:15" x14ac:dyDescent="0.25">
      <c r="A10" t="s">
        <v>43</v>
      </c>
      <c r="B10" t="s">
        <v>72</v>
      </c>
      <c r="C10" s="6">
        <v>14098299.470000001</v>
      </c>
      <c r="D10" s="6">
        <v>5107138.4000000004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/>
    </row>
    <row r="11" spans="1:15" x14ac:dyDescent="0.25">
      <c r="A11" t="s">
        <v>44</v>
      </c>
      <c r="B11" t="s">
        <v>73</v>
      </c>
      <c r="C11" s="6">
        <v>235422.38</v>
      </c>
      <c r="D11" s="6">
        <v>1118689.67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/>
    </row>
    <row r="12" spans="1:15" x14ac:dyDescent="0.25">
      <c r="A12" t="s">
        <v>45</v>
      </c>
      <c r="B12" t="s">
        <v>74</v>
      </c>
      <c r="C12" s="6">
        <v>1157516.1100000001</v>
      </c>
      <c r="D12" s="6">
        <v>334658.7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/>
    </row>
    <row r="13" spans="1:15" x14ac:dyDescent="0.25">
      <c r="A13" t="s">
        <v>46</v>
      </c>
      <c r="B13" t="s">
        <v>75</v>
      </c>
      <c r="C13" s="6">
        <v>1150880.75</v>
      </c>
      <c r="D13" s="6">
        <v>787270.65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/>
    </row>
    <row r="14" spans="1:15" x14ac:dyDescent="0.25">
      <c r="A14" t="s">
        <v>144</v>
      </c>
      <c r="B14" t="s">
        <v>146</v>
      </c>
      <c r="C14" s="6">
        <v>1723973202.5999999</v>
      </c>
      <c r="D14" s="6">
        <v>2341507305.8099999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/>
    </row>
    <row r="15" spans="1:15" x14ac:dyDescent="0.25">
      <c r="A15" t="s">
        <v>47</v>
      </c>
      <c r="B15" t="s">
        <v>76</v>
      </c>
      <c r="C15" s="6">
        <v>0</v>
      </c>
      <c r="D15" s="6">
        <v>393517.08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</row>
    <row r="16" spans="1:15" x14ac:dyDescent="0.25">
      <c r="A16" t="s">
        <v>48</v>
      </c>
      <c r="B16" t="s">
        <v>77</v>
      </c>
      <c r="C16" s="6">
        <v>25373100.620000001</v>
      </c>
      <c r="D16" s="6">
        <v>146716670.16999999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/>
    </row>
    <row r="17" spans="1:15" x14ac:dyDescent="0.25">
      <c r="A17" t="s">
        <v>49</v>
      </c>
      <c r="B17" t="s">
        <v>227</v>
      </c>
      <c r="C17" s="6">
        <v>0</v>
      </c>
      <c r="D17" s="6">
        <v>345559.46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/>
    </row>
    <row r="18" spans="1:15" x14ac:dyDescent="0.25">
      <c r="A18" t="s">
        <v>50</v>
      </c>
      <c r="B18" t="s">
        <v>79</v>
      </c>
      <c r="C18" s="6">
        <v>2675530</v>
      </c>
      <c r="D18" s="6">
        <v>203724.79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/>
    </row>
    <row r="19" spans="1:15" x14ac:dyDescent="0.25">
      <c r="A19" t="s">
        <v>51</v>
      </c>
      <c r="B19" t="s">
        <v>228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/>
    </row>
    <row r="20" spans="1:15" x14ac:dyDescent="0.25">
      <c r="A20" t="s">
        <v>52</v>
      </c>
      <c r="B20" t="s">
        <v>81</v>
      </c>
      <c r="C20" s="6">
        <v>0</v>
      </c>
      <c r="D20" s="6">
        <v>169674.68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/>
    </row>
    <row r="21" spans="1:15" x14ac:dyDescent="0.25">
      <c r="A21" t="s">
        <v>53</v>
      </c>
      <c r="B21" t="s">
        <v>82</v>
      </c>
      <c r="C21" s="6">
        <v>0</v>
      </c>
      <c r="D21" s="6">
        <v>5292329.1399999997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/>
    </row>
    <row r="22" spans="1:15" x14ac:dyDescent="0.25">
      <c r="A22" t="s">
        <v>54</v>
      </c>
      <c r="B22" t="s">
        <v>83</v>
      </c>
      <c r="C22" s="6">
        <v>2227842.67</v>
      </c>
      <c r="D22" s="6">
        <v>128830291.17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/>
    </row>
    <row r="23" spans="1:15" x14ac:dyDescent="0.25">
      <c r="A23" t="s">
        <v>55</v>
      </c>
      <c r="B23" t="s">
        <v>84</v>
      </c>
      <c r="C23" s="6">
        <v>0</v>
      </c>
      <c r="D23" s="6">
        <v>184913.96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/>
    </row>
    <row r="24" spans="1:15" x14ac:dyDescent="0.25">
      <c r="A24" t="s">
        <v>56</v>
      </c>
      <c r="B24" t="s">
        <v>85</v>
      </c>
      <c r="C24" s="6">
        <v>0</v>
      </c>
      <c r="D24" s="6">
        <v>59170376.460000001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/>
    </row>
    <row r="25" spans="1:15" x14ac:dyDescent="0.25">
      <c r="A25" t="s">
        <v>57</v>
      </c>
      <c r="B25" t="s">
        <v>86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/>
    </row>
    <row r="26" spans="1:15" x14ac:dyDescent="0.25">
      <c r="A26" t="s">
        <v>138</v>
      </c>
      <c r="B26" t="s">
        <v>229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/>
    </row>
    <row r="27" spans="1:15" x14ac:dyDescent="0.25">
      <c r="A27" t="s">
        <v>58</v>
      </c>
      <c r="B27" t="s">
        <v>87</v>
      </c>
      <c r="C27" s="6">
        <v>0</v>
      </c>
      <c r="D27" s="6">
        <v>723717.6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/>
    </row>
    <row r="28" spans="1:15" x14ac:dyDescent="0.25">
      <c r="A28" t="s">
        <v>59</v>
      </c>
      <c r="B28" t="s">
        <v>88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/>
    </row>
    <row r="29" spans="1:15" x14ac:dyDescent="0.25">
      <c r="A29" t="s">
        <v>60</v>
      </c>
      <c r="B29" t="s">
        <v>89</v>
      </c>
      <c r="C29" s="6">
        <v>0</v>
      </c>
      <c r="D29" s="6">
        <v>61813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/>
    </row>
    <row r="30" spans="1:15" x14ac:dyDescent="0.25">
      <c r="A30" t="s">
        <v>139</v>
      </c>
      <c r="B30" t="s">
        <v>141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/>
    </row>
    <row r="31" spans="1:15" x14ac:dyDescent="0.25">
      <c r="A31" t="s">
        <v>170</v>
      </c>
      <c r="B31" t="str">
        <f>'[1]Table 2'!$B$31</f>
        <v>ACTIVOS BIOLÓGICOS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/>
    </row>
    <row r="32" spans="1:15" x14ac:dyDescent="0.25">
      <c r="A32" t="s">
        <v>61</v>
      </c>
      <c r="B32" t="s">
        <v>90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/>
    </row>
    <row r="33" spans="1:15" x14ac:dyDescent="0.25">
      <c r="A33" t="s">
        <v>62</v>
      </c>
      <c r="B33" t="s">
        <v>91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/>
    </row>
    <row r="34" spans="1:15" x14ac:dyDescent="0.25">
      <c r="A34" t="s">
        <v>145</v>
      </c>
      <c r="B34" t="s">
        <v>147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/>
    </row>
    <row r="35" spans="1:15" x14ac:dyDescent="0.25"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/>
    </row>
    <row r="36" spans="1:15" x14ac:dyDescent="0.25"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1:15" x14ac:dyDescent="0.25">
      <c r="C37" s="6">
        <f t="shared" ref="C37:I37" si="0">SUM(C2:C36)</f>
        <v>1851743926.4499998</v>
      </c>
      <c r="D37" s="6">
        <f t="shared" si="0"/>
        <v>2779903770.3199997</v>
      </c>
      <c r="E37" s="6">
        <f t="shared" si="0"/>
        <v>0</v>
      </c>
      <c r="F37" s="6">
        <f t="shared" si="0"/>
        <v>0</v>
      </c>
      <c r="G37" s="6">
        <f t="shared" si="0"/>
        <v>0</v>
      </c>
      <c r="H37" s="6">
        <f t="shared" si="0"/>
        <v>0</v>
      </c>
      <c r="I37" s="6">
        <f t="shared" si="0"/>
        <v>0</v>
      </c>
      <c r="J37" s="6">
        <f t="shared" ref="J37:O37" si="1">SUM(J2:J36)</f>
        <v>0</v>
      </c>
      <c r="K37" s="6">
        <f t="shared" si="1"/>
        <v>0</v>
      </c>
      <c r="L37" s="6">
        <f t="shared" si="1"/>
        <v>0</v>
      </c>
      <c r="M37" s="6">
        <f t="shared" si="1"/>
        <v>0</v>
      </c>
      <c r="N37" s="6">
        <f t="shared" si="1"/>
        <v>0</v>
      </c>
      <c r="O37" s="6">
        <f t="shared" si="1"/>
        <v>0</v>
      </c>
    </row>
    <row r="51" spans="10:10" x14ac:dyDescent="0.25">
      <c r="J51" s="52" t="s">
        <v>242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Plantilla Ejecución </vt:lpstr>
      <vt:lpstr>Plantilla Presupuesto año 2020</vt:lpstr>
      <vt:lpstr>Sheet5</vt:lpstr>
      <vt:lpstr>'Plantilla Ejecución '!Área_de_impresión</vt:lpstr>
      <vt:lpstr>'Plantilla Presupuesto año 2020'!Área_de_impresión</vt:lpstr>
      <vt:lpstr>'Plantilla Ejecución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Jesus David Alejo Reinoso</cp:lastModifiedBy>
  <cp:lastPrinted>2024-03-05T22:41:28Z</cp:lastPrinted>
  <dcterms:created xsi:type="dcterms:W3CDTF">2018-04-17T18:57:16Z</dcterms:created>
  <dcterms:modified xsi:type="dcterms:W3CDTF">2024-03-05T22:41:35Z</dcterms:modified>
</cp:coreProperties>
</file>