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CARPETA DE TRABAJO PRESUPUESTO\PRESUPUESTO\2023\Informes\Libre acceso\Junio\"/>
    </mc:Choice>
  </mc:AlternateContent>
  <xr:revisionPtr revIDLastSave="0" documentId="13_ncr:1_{36F1C9F2-ECBD-461C-9AF3-B8AD2201E988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" l="1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D14" i="3" s="1"/>
  <c r="O42" i="3"/>
  <c r="O32" i="3"/>
  <c r="O22" i="3"/>
  <c r="O16" i="3"/>
  <c r="F92" i="3" l="1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<sst xmlns="http://schemas.openxmlformats.org/spreadsheetml/2006/main" count="383" uniqueCount="245">
  <si>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</si>
  <si>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</si>
  <si>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</si>
  <si>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</si>
  <si>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</si>
  <si>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</si>
  <si>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</si>
  <si>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</si>
  <si>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</si>
  <si>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</si>
  <si>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</si>
  <si>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</si>
  <si>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</si>
  <si>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</si>
  <si>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</si>
  <si>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</si>
  <si>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</si>
  <si>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</si>
  <si>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</si>
  <si>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</si>
  <si>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</si>
  <si>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</si>
  <si>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</si>
  <si>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</si>
  <si>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</si>
  <si>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</si>
  <si>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</si>
  <si>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</si>
  <si>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</si>
  <si>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</si>
  <si>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</si>
  <si>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</si>
  <si>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</si>
  <si>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</si>
  <si>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</si>
  <si>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</si>
  <si>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</si>
  <si>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</si>
  <si>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</si>
  <si>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</si>
  <si>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</si>
  <si>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</si>
  <si>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</si>
  <si>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</si>
  <si>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</si>
  <si>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</si>
  <si>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</si>
  <si>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</si>
  <si>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</si>
  <si>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</si>
  <si>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</si>
  <si>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</si>
  <si>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</si>
  <si>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</si>
  <si>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</si>
  <si>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</si>
  <si>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</si>
  <si>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</si>
  <si>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</si>
  <si>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</si>
  <si>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</si>
  <si>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</si>
  <si>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</si>
  <si>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</si>
  <si>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</si>
  <si>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</si>
  <si>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</si>
  <si>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</si>
  <si>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</si>
  <si>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</si>
  <si>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</si>
  <si>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</si>
  <si>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</si>
  <si>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</si>
  <si>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</si>
  <si>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</si>
  <si>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</si>
  <si>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</si>
  <si>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</si>
  <si>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</si>
  <si>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</si>
  <si>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</si>
  <si>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</si>
  <si>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</si>
  <si>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</si>
  <si>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</si>
  <si>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</si>
  <si>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</si>
  <si>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</si>
  <si>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</si>
  <si>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</si>
  <si>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</si>
  <si>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</si>
  <si>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</si>
  <si>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</si>
  <si>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</si>
  <si>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</si>
  <si>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</si>
  <si>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</si>
  <si>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</si>
  <si>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</si>
  <si>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</si>
  <si>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</si>
  <si>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</si>
  <si>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</si>
  <si>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</si>
  <si>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</si>
  <si>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</si>
  <si>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</si>
  <si>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</si>
  <si>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</si>
  <si>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</si>
  <si>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</si>
  <si>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</si>
  <si>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</si>
  <si>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</si>
  <si>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</si>
  <si>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</si>
  <si>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</si>
  <si>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</si>
  <si>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</si>
  <si>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</si>
  <si>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</si>
  <si>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</si>
  <si>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</si>
  <si>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</si>
  <si>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</si>
  <si>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</si>
  <si>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</si>
  <si>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</si>
  <si>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</si>
  <si>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</si>
  <si>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</si>
  <si>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</si>
  <si>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</si>
  <si>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</si>
  <si>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</si>
  <si>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</si>
  <si>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</si>
  <si>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</si>
  <si>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</si>
  <si>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</si>
  <si>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</si>
  <si>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</si>
  <si>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</si>
  <si>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</si>
  <si>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</si>
  <si>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</si>
  <si>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</si>
  <si>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</si>
  <si>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</si>
  <si>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</si>
  <si>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</si>
  <si>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</si>
  <si>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</si>
  <si>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</si>
  <si>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</si>
  <si>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</si>
  <si>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</si>
  <si>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</si>
  <si>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</si>
  <si>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</si>
  <si>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</si>
  <si>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</si>
  <si>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</si>
  <si>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</si>
  <si>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</si>
  <si>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</si>
  <si>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</si>
  <si>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</si>
  <si>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</si>
  <si>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</si>
  <si>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</si>
  <si>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</si>
  <si>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</si>
  <si>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</si>
  <si>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</si>
  <si>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</si>
  <si>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</si>
  <si>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</si>
  <si>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</si>
  <si>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</si>
  <si>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</si>
  <si>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</si>
  <si>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</si>
  <si>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</si>
  <si>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</si>
  <si>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</si>
  <si>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</si>
  <si>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</si>
  <si>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</si>
  <si>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</si>
  <si>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</si>
  <si>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</si>
  <si>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</si>
  <si>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</si>
  <si>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</si>
  <si>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</si>
  <si>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</si>
  <si>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</si>
  <si>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</si>
  <si>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</si>
  <si>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</si>
  <si>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</si>
  <si>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</si>
  <si>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</si>
  <si>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</si>
  <si>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</si>
  <si>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</si>
  <si>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</si>
  <si>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</si>
  <si>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</si>
  <si>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</si>
  <si>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</si>
  <si>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</si>
  <si>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</si>
  <si>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</si>
  <si>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</si>
  <si>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</si>
  <si>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</si>
  <si>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</si>
  <si>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</si>
  <si>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</si>
  <si>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</si>
  <si>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</si>
  <si>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</si>
  <si>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</si>
  <si>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</si>
  <si>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</si>
  <si>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</si>
  <si>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</si>
  <si>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</si>
  <si>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</si>
  <si>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</si>
  <si>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</si>
  <si>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</si>
  <si>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</si>
  <si>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</si>
  <si>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>Al mes de Junio 2023</t>
  </si>
  <si>
    <t>Fecha de registro: hasta el 30 de Junio del 2023</t>
  </si>
  <si>
    <t>Fecha de imputación: hasta el 30 de Junio del 2023</t>
  </si>
  <si>
    <t>Licdo. Otto R. De los santos F.</t>
  </si>
  <si>
    <t xml:space="preserve">Licdo. Francisco D. Rafael Alcala </t>
  </si>
  <si>
    <t xml:space="preserve">Licdo. Joanel A. George Castillo </t>
  </si>
  <si>
    <t>Enc. Interino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</si>
</sst>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topLeftCell="A77" zoomScale="85" zoomScaleNormal="85" zoomScaleSheetLayoutView="100" workbookViewId="0">
      <selection activeCell="H96" sqref="H96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238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14062429154.34</v>
      </c>
      <c r="D14" s="27">
        <f>+D16+D22+D32+D42+D58+D68+D50+D73+D76+D82+D85+D88</f>
        <v>1011551132.25</v>
      </c>
      <c r="E14" s="27">
        <f>+E16+E22+E32+E42+E58+E68+E50+E73+E76+E82+E85+E88</f>
        <v>1999932342.2</v>
      </c>
      <c r="F14" s="27">
        <f>+F16+F22+F32+F42+F58+F68+F50+F73+F76+F82+F85+F88</f>
        <v>3317259506.2799997</v>
      </c>
      <c r="G14" s="27">
        <f t="shared" si="0"/>
        <v>2451549046.3600006</v>
      </c>
      <c r="H14" s="27">
        <f t="shared" si="0"/>
        <v>2611662177.8899999</v>
      </c>
      <c r="I14" s="27">
        <f t="shared" si="0"/>
        <v>2670474949.3599992</v>
      </c>
      <c r="J14" s="27">
        <f t="shared" si="0"/>
        <v>0</v>
      </c>
      <c r="K14" s="27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426636344.85999995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74944080.930000007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331146569.83999997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58494416.310000002</v>
      </c>
      <c r="J17" s="28">
        <f>IFERROR(VLOOKUP($A17,Sheet5!$A:$O,9,0),0)</f>
        <v>0</v>
      </c>
      <c r="K17" s="28">
        <f>IFERROR(VLOOKUP($A17,Sheet5!$A:$O,10,0),0)</f>
        <v>0</v>
      </c>
      <c r="L17" s="28">
        <f>IFERROR(VLOOKUP($A17,Sheet5!$A:$O,11,0),0)</f>
        <v>0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46291422.340000004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7924118.4100000001</v>
      </c>
      <c r="J18" s="28">
        <f>IFERROR(VLOOKUP($A18,Sheet5!$A:$O,9,0),0)</f>
        <v>0</v>
      </c>
      <c r="K18" s="28">
        <f>IFERROR(VLOOKUP($A18,Sheet5!$A:$O,10,0),0)</f>
        <v>0</v>
      </c>
      <c r="L18" s="28">
        <f>IFERROR(VLOOKUP($A18,Sheet5!$A:$O,11,0),0)</f>
        <v>0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49198352.68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8525546.2100000009</v>
      </c>
      <c r="J21" s="28">
        <f>IFERROR(VLOOKUP($A21,Sheet5!$A:$O,9,0),0)</f>
        <v>0</v>
      </c>
      <c r="K21" s="28">
        <f>IFERROR(VLOOKUP($A21,Sheet5!$A:$O,10,0),0)</f>
        <v>0</v>
      </c>
      <c r="L21" s="28">
        <f>IFERROR(VLOOKUP($A21,Sheet5!$A:$O,11,0),0)</f>
        <v>0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12669061706.040001</v>
      </c>
      <c r="D22" s="29">
        <f t="shared" ref="D22:O22" si="2">SUM(D23:D31)</f>
        <v>945660992.15999997</v>
      </c>
      <c r="E22" s="29">
        <f t="shared" si="2"/>
        <v>1800770104.52</v>
      </c>
      <c r="F22" s="15">
        <f t="shared" si="2"/>
        <v>2902014743.4199996</v>
      </c>
      <c r="G22" s="15">
        <f t="shared" si="2"/>
        <v>2199089756.1400003</v>
      </c>
      <c r="H22" s="15">
        <f t="shared" si="2"/>
        <v>2312271592.0700002</v>
      </c>
      <c r="I22" s="15">
        <f t="shared" si="2"/>
        <v>2509254517.73</v>
      </c>
      <c r="J22" s="15">
        <f>SUM(J23:J31)</f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17900196.91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3091404.84</v>
      </c>
      <c r="J23" s="28">
        <f>IFERROR(VLOOKUP($A23,Sheet5!$A:$O,9,0),0)</f>
        <v>0</v>
      </c>
      <c r="K23" s="28">
        <f>IFERROR(VLOOKUP($A23,Sheet5!$A:$O,10,0),0)</f>
        <v>0</v>
      </c>
      <c r="L23" s="28">
        <f>IFERROR(VLOOKUP($A23,Sheet5!$A:$O,11,0),0)</f>
        <v>0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4171759.59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995920</v>
      </c>
      <c r="J24" s="28">
        <f>IFERROR(VLOOKUP($A24,Sheet5!$A:$O,9,0),0)</f>
        <v>0</v>
      </c>
      <c r="K24" s="28">
        <f>IFERROR(VLOOKUP($A24,Sheet5!$A:$O,10,0),0)</f>
        <v>0</v>
      </c>
      <c r="L24" s="28">
        <f>IFERROR(VLOOKUP($A24,Sheet5!$A:$O,11,0),0)</f>
        <v>0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7525410.8799999999</v>
      </c>
      <c r="D25" s="28">
        <f>IFERROR(VLOOKUP($A25,Sheet5!$A:$O,3,0),0)</f>
        <v>0</v>
      </c>
      <c r="E25" s="28">
        <f>IFERROR(VLOOKUP($A25,Sheet5!$A:$O,4,0),0)</f>
        <v>953895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969100</v>
      </c>
      <c r="I25" s="28">
        <f>IFERROR(VLOOKUP($A25,Sheet5!$A:$O,8,0),0)</f>
        <v>2799562.5</v>
      </c>
      <c r="J25" s="28">
        <f>IFERROR(VLOOKUP($A25,Sheet5!$A:$O,9,0),0)</f>
        <v>0</v>
      </c>
      <c r="K25" s="28">
        <f>IFERROR(VLOOKUP($A25,Sheet5!$A:$O,10,0),0)</f>
        <v>0</v>
      </c>
      <c r="L25" s="28">
        <f>IFERROR(VLOOKUP($A25,Sheet5!$A:$O,11,0),0)</f>
        <v>0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4214500</v>
      </c>
      <c r="D26" s="28">
        <f>IFERROR(VLOOKUP($A26,Sheet5!$A:$O,3,0),0)</f>
        <v>0</v>
      </c>
      <c r="E26" s="28">
        <f>IFERROR(VLOOKUP($A26,Sheet5!$A:$O,4,0),0)</f>
        <v>3136850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41000</v>
      </c>
      <c r="I26" s="28">
        <f>IFERROR(VLOOKUP($A26,Sheet5!$A:$O,8,0),0)</f>
        <v>100000</v>
      </c>
      <c r="J26" s="28">
        <f>IFERROR(VLOOKUP($A26,Sheet5!$A:$O,9,0),0)</f>
        <v>0</v>
      </c>
      <c r="K26" s="28">
        <f>IFERROR(VLOOKUP($A26,Sheet5!$A:$O,10,0),0)</f>
        <v>0</v>
      </c>
      <c r="L26" s="28">
        <f>IFERROR(VLOOKUP($A26,Sheet5!$A:$O,11,0),0)</f>
        <v>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19291522.98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4105584.8</v>
      </c>
      <c r="I27" s="28">
        <f>IFERROR(VLOOKUP($A27,Sheet5!$A:$O,8,0),0)</f>
        <v>4950848.53</v>
      </c>
      <c r="J27" s="28">
        <f>IFERROR(VLOOKUP($A27,Sheet5!$A:$O,9,0),0)</f>
        <v>0</v>
      </c>
      <c r="K27" s="28">
        <f>IFERROR(VLOOKUP($A27,Sheet5!$A:$O,10,0),0)</f>
        <v>0</v>
      </c>
      <c r="L27" s="28">
        <f>IFERROR(VLOOKUP($A27,Sheet5!$A:$O,11,0),0)</f>
        <v>0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9916854.790000001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206103.98</v>
      </c>
      <c r="J28" s="28">
        <f>IFERROR(VLOOKUP($A28,Sheet5!$A:$O,9,0),0)</f>
        <v>0</v>
      </c>
      <c r="K28" s="28">
        <f>IFERROR(VLOOKUP($A28,Sheet5!$A:$O,10,0),0)</f>
        <v>0</v>
      </c>
      <c r="L28" s="28">
        <f>IFERROR(VLOOKUP($A28,Sheet5!$A:$O,11,0),0)</f>
        <v>0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5257088.4399999995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2134657.96</v>
      </c>
      <c r="J29" s="28">
        <f>IFERROR(VLOOKUP($A29,Sheet5!$A:$O,9,0),0)</f>
        <v>0</v>
      </c>
      <c r="K29" s="28">
        <f>IFERROR(VLOOKUP($A29,Sheet5!$A:$O,10,0),0)</f>
        <v>0</v>
      </c>
      <c r="L29" s="28">
        <f>IFERROR(VLOOKUP($A29,Sheet5!$A:$O,11,0),0)</f>
        <v>0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5460881.4500000002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407664.65</v>
      </c>
      <c r="J30" s="28">
        <f>IFERROR(VLOOKUP($A30,Sheet5!$A:$O,9,0),0)</f>
        <v>0</v>
      </c>
      <c r="K30" s="28">
        <f>IFERROR(VLOOKUP($A30,Sheet5!$A:$O,10,0),0)</f>
        <v>0</v>
      </c>
      <c r="L30" s="28">
        <f>IFERROR(VLOOKUP($A30,Sheet5!$A:$O,11,0),0)</f>
        <v>0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12595323491</v>
      </c>
      <c r="D31" s="28">
        <f>IFERROR(VLOOKUP($A31,Sheet5!$A:$O,3,0),0)</f>
        <v>935384307.50999999</v>
      </c>
      <c r="E31" s="28">
        <f>IFERROR(VLOOKUP($A31,Sheet5!$A:$O,4,0),0)</f>
        <v>1786576001.2</v>
      </c>
      <c r="F31" s="28">
        <f>IFERROR(VLOOKUP($A31,Sheet5!$A:$O,5,0),0)</f>
        <v>2890837937.4899998</v>
      </c>
      <c r="G31" s="28">
        <f>IFERROR(VLOOKUP($A31,Sheet5!$A:$O,6,0),0)</f>
        <v>2186164673.2800002</v>
      </c>
      <c r="H31" s="28">
        <f>IFERROR(VLOOKUP($A31,Sheet5!$A:$O,7,0),0)</f>
        <v>2301792216.25</v>
      </c>
      <c r="I31" s="28">
        <f>IFERROR(VLOOKUP($A31,Sheet5!$A:$O,8,0),0)</f>
        <v>2494568355.27</v>
      </c>
      <c r="J31" s="28">
        <f>IFERROR(VLOOKUP($A31,Sheet5!$A:$O,9,0),0)</f>
        <v>0</v>
      </c>
      <c r="K31" s="28">
        <f>IFERROR(VLOOKUP($A31,Sheet5!$A:$O,10,0),0)</f>
        <v>0</v>
      </c>
      <c r="L31" s="28">
        <f>IFERROR(VLOOKUP($A31,Sheet5!$A:$O,11,0),0)</f>
        <v>0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653357201.71999991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130440615.34999999</v>
      </c>
      <c r="I32" s="15">
        <f t="shared" si="4"/>
        <v>85785915.989999995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1390136.1500000001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284009.52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0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303435371.63999999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59585044.359999999</v>
      </c>
      <c r="I34" s="28">
        <f>IFERROR(VLOOKUP($A34,Sheet5!$A:$O,8,0),0)</f>
        <v>75586339.329999998</v>
      </c>
      <c r="J34" s="28">
        <f>IFERROR(VLOOKUP($A34,Sheet5!$A:$O,9,0),0)</f>
        <v>0</v>
      </c>
      <c r="K34" s="28">
        <f>IFERROR(VLOOKUP($A34,Sheet5!$A:$O,10,0),0)</f>
        <v>0</v>
      </c>
      <c r="L34" s="28">
        <f>IFERROR(VLOOKUP($A34,Sheet5!$A:$O,11,0),0)</f>
        <v>0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995330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0</v>
      </c>
      <c r="K35" s="28">
        <f>IFERROR(VLOOKUP($A35,Sheet5!$A:$O,10,0),0)</f>
        <v>0</v>
      </c>
      <c r="L35" s="28">
        <f>IFERROR(VLOOKUP($A35,Sheet5!$A:$O,11,0),0)</f>
        <v>0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7553375.2300000004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58799.4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0</v>
      </c>
      <c r="L37" s="28">
        <f>IFERROR(VLOOKUP($A37,Sheet5!$A:$O,11,0),0)</f>
        <v>0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164839.57999999999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2421.36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0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12496647.969999999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0</v>
      </c>
      <c r="L39" s="28">
        <f>IFERROR(VLOOKUP($A39,Sheet5!$A:$O,11,0),0)</f>
        <v>0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327262701.75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69913732.319999993</v>
      </c>
      <c r="I41" s="28">
        <f>IFERROR(VLOOKUP($A41,Sheet5!$A:$O,8,0),0)</f>
        <v>9913145.7799999993</v>
      </c>
      <c r="J41" s="28">
        <f>IFERROR(VLOOKUP($A41,Sheet5!$A:$O,9,0),0)</f>
        <v>0</v>
      </c>
      <c r="K41" s="28">
        <f>IFERROR(VLOOKUP($A41,Sheet5!$A:$O,10,0),0)</f>
        <v>0</v>
      </c>
      <c r="L41" s="28">
        <f>IFERROR(VLOOKUP($A41,Sheet5!$A:$O,11,0),0)</f>
        <v>0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297553497.63999999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64538517.119999997</v>
      </c>
      <c r="I42" s="15">
        <f t="shared" si="6"/>
        <v>19434.72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102172.84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19434.72</v>
      </c>
      <c r="J43" s="28">
        <f>IFERROR(VLOOKUP($A43,Sheet5!$A:$O,9,0),0)</f>
        <v>0</v>
      </c>
      <c r="K43" s="28">
        <f>IFERROR(VLOOKUP($A43,Sheet5!$A:$O,10,0),0)</f>
        <v>0</v>
      </c>
      <c r="L43" s="28">
        <f>IFERROR(VLOOKUP($A43,Sheet5!$A:$O,11,0),0)</f>
        <v>0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297451324.80000001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64491344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0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15820404.08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470999.99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554371.07999999996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0</v>
      </c>
      <c r="L59" s="28">
        <f>IFERROR(VLOOKUP($A59,Sheet5!$A:$O,11,0),0)</f>
        <v>0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0</v>
      </c>
      <c r="L60" s="28">
        <f>IFERROR(VLOOKUP($A60,Sheet5!$A:$O,11,0),0)</f>
        <v>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12537692.83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0</v>
      </c>
      <c r="L61" s="28">
        <f>IFERROR(VLOOKUP($A61,Sheet5!$A:$O,11,0),0)</f>
        <v>0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0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0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2701057.3899999997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470999.99</v>
      </c>
      <c r="J63" s="28">
        <f>IFERROR(VLOOKUP($A63,Sheet5!$A:$O,9,0),0)</f>
        <v>0</v>
      </c>
      <c r="K63" s="28">
        <f>IFERROR(VLOOKUP($A63,Sheet5!$A:$O,10,0),0)</f>
        <v>0</v>
      </c>
      <c r="L63" s="28">
        <f>IFERROR(VLOOKUP($A63,Sheet5!$A:$O,11,0),0)</f>
        <v>0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14062429154.34</v>
      </c>
      <c r="D92" s="12">
        <f t="shared" ref="D92:K92" si="15">+D16+D22+D32+D42+D58+D68+D50+D73+D76+D82+D85+D88</f>
        <v>1011551132.25</v>
      </c>
      <c r="E92" s="12">
        <f t="shared" si="15"/>
        <v>1999932342.2</v>
      </c>
      <c r="F92" s="12">
        <f>+F16+F22+F32+F42+F58+F68+F50+F73+F76+F82+F85+F88</f>
        <v>3317259506.2799997</v>
      </c>
      <c r="G92" s="12">
        <f t="shared" si="15"/>
        <v>2451549046.3600006</v>
      </c>
      <c r="H92" s="12">
        <f t="shared" si="15"/>
        <v>2611662177.8899999</v>
      </c>
      <c r="I92" s="12">
        <f t="shared" si="15"/>
        <v>2670474949.3599992</v>
      </c>
      <c r="J92" s="12">
        <f t="shared" si="15"/>
        <v>0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239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240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241</v>
      </c>
      <c r="C110" s="40"/>
      <c r="D110" s="40"/>
      <c r="E110" s="41" t="s">
        <v>242</v>
      </c>
      <c r="F110" s="40"/>
      <c r="J110" s="41" t="s">
        <v>243</v>
      </c>
      <c r="K110" s="40"/>
    </row>
    <row r="111" spans="1:11" ht="23.25" customHeight="1" x14ac:dyDescent="0.35">
      <c r="A111" s="39"/>
      <c r="B111" s="40" t="s">
        <v>237</v>
      </c>
      <c r="C111" s="40"/>
      <c r="D111" s="40"/>
      <c r="E111" s="40" t="s">
        <v>237</v>
      </c>
      <c r="F111" s="40"/>
      <c r="J111" s="40" t="s">
        <v>244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70" zoomScaleNormal="70" workbookViewId="0">
      <selection activeCell="B17" sqref="B17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>
        <v>58494416.310000002</v>
      </c>
      <c r="I2" s="13"/>
      <c r="J2" s="6"/>
      <c r="K2" s="6"/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>
        <v>7924118.4100000001</v>
      </c>
      <c r="I3" s="13"/>
      <c r="J3" s="6"/>
      <c r="K3" s="6"/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/>
      <c r="J4" s="6"/>
      <c r="K4" s="6"/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/>
      <c r="J5" s="6"/>
      <c r="K5" s="6"/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>
        <v>8525546.2100000009</v>
      </c>
      <c r="I6" s="13"/>
      <c r="J6" s="6"/>
      <c r="K6" s="6"/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>
        <v>3091404.84</v>
      </c>
      <c r="I7" s="13"/>
      <c r="J7" s="6"/>
      <c r="K7" s="6"/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>
        <v>995920</v>
      </c>
      <c r="I8" s="13"/>
      <c r="J8" s="6"/>
      <c r="K8" s="6"/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6">
        <v>0</v>
      </c>
      <c r="D9" s="13">
        <v>953895</v>
      </c>
      <c r="E9" s="52">
        <v>434650</v>
      </c>
      <c r="F9" s="13">
        <v>2368203.38</v>
      </c>
      <c r="G9" s="13">
        <v>969100</v>
      </c>
      <c r="H9" s="13">
        <v>2799562.5</v>
      </c>
      <c r="I9" s="13"/>
      <c r="J9" s="6"/>
      <c r="K9" s="6"/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6">
        <v>0</v>
      </c>
      <c r="D10" s="13">
        <v>3136850</v>
      </c>
      <c r="E10" s="13">
        <v>14250</v>
      </c>
      <c r="F10" s="13">
        <v>922400</v>
      </c>
      <c r="G10" s="13">
        <v>41000</v>
      </c>
      <c r="H10" s="13">
        <v>100000</v>
      </c>
      <c r="I10" s="13"/>
      <c r="J10" s="6"/>
      <c r="K10" s="6"/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4105584.8</v>
      </c>
      <c r="H11" s="52">
        <v>4950848.53</v>
      </c>
      <c r="I11" s="13"/>
      <c r="J11" s="6"/>
      <c r="K11" s="6"/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>
        <v>206103.98</v>
      </c>
      <c r="I12" s="13"/>
      <c r="J12" s="6"/>
      <c r="K12" s="6"/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>
        <v>2134657.96</v>
      </c>
      <c r="I13" s="13"/>
      <c r="J13" s="6"/>
      <c r="K13" s="6"/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>
        <v>407664.65</v>
      </c>
      <c r="I14" s="13"/>
      <c r="J14" s="6"/>
      <c r="K14" s="6"/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935384307.50999999</v>
      </c>
      <c r="D15" s="13">
        <v>1786576001.2</v>
      </c>
      <c r="E15" s="13">
        <v>2890837937.4899998</v>
      </c>
      <c r="F15" s="13">
        <v>2186164673.2800002</v>
      </c>
      <c r="G15" s="13">
        <v>2301792216.25</v>
      </c>
      <c r="H15" s="13">
        <v>2494568355.27</v>
      </c>
      <c r="I15" s="13"/>
      <c r="J15" s="6"/>
      <c r="K15" s="6"/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>
        <v>284009.52</v>
      </c>
      <c r="I16" s="13"/>
      <c r="J16" s="6"/>
      <c r="K16" s="6"/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59585044.359999999</v>
      </c>
      <c r="H17" s="13">
        <v>75586339.329999998</v>
      </c>
      <c r="I17" s="13"/>
      <c r="J17" s="6"/>
      <c r="K17" s="6"/>
      <c r="L17" s="6"/>
      <c r="M17" s="6"/>
      <c r="N17" s="6"/>
      <c r="O17" s="6"/>
    </row>
    <row r="18" spans="1:15" x14ac:dyDescent="0.25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>
        <v>0</v>
      </c>
      <c r="I18" s="13"/>
      <c r="J18" s="6"/>
      <c r="K18" s="6"/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>
        <v>0</v>
      </c>
      <c r="I19" s="52"/>
      <c r="J19" s="6"/>
      <c r="K19" s="6"/>
      <c r="L19" s="6"/>
      <c r="M19" s="6"/>
      <c r="N19" s="6"/>
      <c r="O19" s="6"/>
    </row>
    <row r="20" spans="1:15" x14ac:dyDescent="0.25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>
        <v>0</v>
      </c>
      <c r="I20" s="13"/>
      <c r="J20" s="6"/>
      <c r="K20" s="6"/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>
        <v>2421.36</v>
      </c>
      <c r="I21" s="52"/>
      <c r="J21" s="6"/>
      <c r="K21" s="6"/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>
        <v>0</v>
      </c>
      <c r="I22" s="13"/>
      <c r="J22" s="6"/>
      <c r="K22" s="6"/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69913732.319999993</v>
      </c>
      <c r="H23" s="13">
        <v>9913145.7799999993</v>
      </c>
      <c r="I23" s="13"/>
      <c r="J23" s="6"/>
      <c r="K23" s="6"/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>
        <v>19434.72</v>
      </c>
      <c r="I24" s="52"/>
      <c r="J24" s="6"/>
      <c r="K24" s="6"/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64491344</v>
      </c>
      <c r="H25" s="13">
        <v>0</v>
      </c>
      <c r="I25" s="52"/>
      <c r="J25" s="6"/>
      <c r="K25" s="6"/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>
        <v>0</v>
      </c>
      <c r="I26" s="52"/>
      <c r="J26" s="6"/>
      <c r="K26" s="6"/>
      <c r="L26" s="6"/>
      <c r="M26" s="6"/>
      <c r="N26" s="6"/>
      <c r="O26" s="6"/>
    </row>
    <row r="27" spans="1:15" x14ac:dyDescent="0.25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/>
      <c r="J27" s="6"/>
      <c r="K27" s="6"/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>
        <v>0</v>
      </c>
      <c r="I28" s="52"/>
      <c r="J28" s="6"/>
      <c r="K28" s="6"/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/>
      <c r="J29" s="6"/>
      <c r="K29" s="6"/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>
        <v>470999.99</v>
      </c>
      <c r="I30" s="52"/>
      <c r="J30" s="6"/>
      <c r="K30" s="6"/>
      <c r="L30" s="6"/>
      <c r="M30" s="6"/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>
        <v>0</v>
      </c>
      <c r="I31" s="52"/>
      <c r="J31" s="6"/>
      <c r="K31" s="6"/>
      <c r="L31" s="6"/>
      <c r="M31" s="6"/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/>
      <c r="J32" s="6"/>
      <c r="K32" s="6"/>
      <c r="L32" s="6"/>
      <c r="M32" s="6"/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>
        <v>0</v>
      </c>
      <c r="I33" s="52"/>
      <c r="J33" s="6"/>
      <c r="K33" s="6"/>
      <c r="L33" s="6"/>
      <c r="M33" s="6"/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/>
      <c r="J34" s="6"/>
      <c r="K34" s="6"/>
      <c r="L34" s="6"/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1011551132.25</v>
      </c>
      <c r="D37" s="6">
        <f t="shared" ref="D37:I37" si="0">SUM(D2:D36)</f>
        <v>1999932342.1999998</v>
      </c>
      <c r="E37" s="6">
        <f t="shared" si="0"/>
        <v>3317259506.2799997</v>
      </c>
      <c r="F37" s="6">
        <f>SUM(F2:F36)</f>
        <v>2451549046.3600006</v>
      </c>
      <c r="G37" s="6">
        <f t="shared" si="0"/>
        <v>2611662177.8900003</v>
      </c>
      <c r="H37" s="6">
        <f>SUM(H2:H36)</f>
        <v>2670474949.3599997</v>
      </c>
      <c r="I37" s="6">
        <f t="shared" si="0"/>
        <v>0</v>
      </c>
      <c r="J37" s="6">
        <f t="shared" ref="J37:O37" si="1">SUM(J2:J36)</f>
        <v>0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inabie</cp:lastModifiedBy>
  <cp:lastPrinted>2023-07-07T12:11:05Z</cp:lastPrinted>
  <dcterms:created xsi:type="dcterms:W3CDTF">2018-04-17T18:57:16Z</dcterms:created>
  <dcterms:modified xsi:type="dcterms:W3CDTF">2023-07-07T14:37:24Z</dcterms:modified>
</cp:coreProperties>
</file>