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2023\Doc cierre abril 2023\"/>
    </mc:Choice>
  </mc:AlternateContent>
  <bookViews>
    <workbookView xWindow="-120" yWindow="-120" windowWidth="29040" windowHeight="15840" tabRatio="779"/>
  </bookViews>
  <sheets>
    <sheet name="Plantilla Ejecución " sheetId="3" r:id="rId1"/>
    <sheet name="Plantilla Presupuesto año 2020" sheetId="9" state="hidden" r:id="rId2"/>
    <sheet name="Sheet5" sheetId="8" r:id="rId3"/>
  </sheets>
  <externalReferences>
    <externalReference r:id="rId4"/>
  </externalReference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3" l="1"/>
  <c r="F17" i="3"/>
  <c r="E17" i="3"/>
  <c r="J111" i="3"/>
  <c r="J110" i="3"/>
  <c r="E111" i="3"/>
  <c r="E110" i="3"/>
  <c r="B110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D14" i="3" s="1"/>
  <c r="O42" i="3"/>
  <c r="O32" i="3"/>
  <c r="O22" i="3"/>
  <c r="O16" i="3"/>
  <c r="F92" i="3" l="1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<sst xmlns="http://schemas.openxmlformats.org/spreadsheetml/2006/main" count="378" uniqueCount="241">
  <si>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</si>
  <si>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</si>
  <si>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</si>
  <si>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</si>
  <si>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</si>
  <si>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</si>
  <si>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</si>
  <si>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</si>
  <si>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</si>
  <si>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</si>
  <si>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</si>
  <si>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</si>
  <si>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</si>
  <si>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</si>
  <si>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</si>
  <si>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</si>
  <si>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</si>
  <si>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</si>
  <si>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</si>
  <si>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</si>
  <si>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</si>
  <si>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</si>
  <si>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</si>
  <si>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</si>
  <si>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</si>
  <si>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</si>
  <si>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</si>
  <si>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</si>
  <si>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</si>
  <si>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</si>
  <si>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</si>
  <si>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</si>
  <si>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</si>
  <si>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</si>
  <si>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</si>
  <si>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</si>
  <si>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</si>
  <si>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</si>
  <si>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</si>
  <si>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</si>
  <si>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</si>
  <si>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</si>
  <si>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</si>
  <si>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</si>
  <si>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</si>
  <si>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</si>
  <si>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</si>
  <si>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</si>
  <si>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</si>
  <si>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</si>
  <si>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</si>
  <si>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</si>
  <si>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</si>
  <si>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</si>
  <si>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</si>
  <si>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</si>
  <si>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</si>
  <si>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</si>
  <si>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</si>
  <si>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</si>
  <si>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</si>
  <si>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</si>
  <si>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</si>
  <si>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</si>
  <si>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</si>
  <si>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</si>
  <si>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</si>
  <si>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</si>
  <si>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</si>
  <si>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</si>
  <si>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</si>
  <si>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</si>
  <si>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</si>
  <si>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</si>
  <si>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</si>
  <si>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</si>
  <si>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</si>
  <si>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</si>
  <si>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</si>
  <si>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</si>
  <si>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</si>
  <si>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</si>
  <si>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</si>
  <si>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</si>
  <si>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</si>
  <si>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</si>
  <si>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</si>
  <si>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</si>
  <si>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</si>
  <si>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</si>
  <si>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</si>
  <si>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</si>
  <si>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</si>
  <si>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</si>
  <si>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</si>
  <si>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</si>
  <si>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</si>
  <si>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</si>
  <si>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</si>
  <si>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</si>
  <si>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</si>
  <si>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</si>
  <si>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</si>
  <si>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</si>
  <si>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</si>
  <si>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</si>
  <si>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</si>
  <si>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</si>
  <si>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</si>
  <si>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</si>
  <si>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</si>
  <si>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</si>
  <si>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</si>
  <si>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</si>
  <si>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</si>
  <si>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</si>
  <si>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</si>
  <si>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</si>
  <si>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</si>
  <si>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</si>
  <si>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</si>
  <si>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</si>
  <si>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</si>
  <si>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</si>
  <si>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</si>
  <si>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</si>
  <si>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</si>
  <si>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</si>
  <si>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</si>
  <si>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</si>
  <si>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</si>
  <si>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</si>
  <si>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</si>
  <si>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</si>
  <si>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</si>
  <si>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</si>
  <si>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</si>
  <si>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</si>
  <si>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</si>
  <si>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</si>
  <si>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</si>
  <si>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</si>
  <si>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</si>
  <si>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</si>
  <si>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</si>
  <si>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</si>
  <si>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</si>
  <si>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</si>
  <si>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</si>
  <si>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</si>
  <si>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</si>
  <si>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</si>
  <si>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</si>
  <si>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</si>
  <si>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</si>
  <si>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</si>
  <si>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</si>
  <si>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</si>
  <si>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</si>
  <si>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</si>
  <si>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</si>
  <si>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</si>
  <si>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</si>
  <si>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</si>
  <si>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</si>
  <si>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</si>
  <si>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</si>
  <si>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</si>
  <si>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</si>
  <si>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</si>
  <si>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</si>
  <si>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</si>
  <si>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</si>
  <si>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</si>
  <si>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</si>
  <si>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</si>
  <si>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</si>
  <si>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</si>
  <si>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</si>
  <si>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</si>
  <si>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</si>
  <si>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</si>
  <si>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</si>
  <si>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</si>
  <si>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</si>
  <si>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</si>
  <si>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</si>
  <si>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</si>
  <si>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</si>
  <si>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</si>
  <si>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</si>
  <si>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</si>
  <si>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</si>
  <si>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</si>
  <si>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</si>
  <si>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</si>
  <si>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</si>
  <si>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</si>
  <si>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</si>
  <si>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</si>
  <si>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</si>
  <si>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</si>
  <si>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</si>
  <si>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</si>
  <si>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</si>
  <si>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</si>
  <si>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</si>
  <si>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</si>
  <si>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</si>
  <si>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</si>
  <si>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</si>
  <si>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</si>
  <si>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</si>
  <si>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</si>
  <si>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</si>
  <si>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</si>
  <si>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</si>
  <si>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</si>
  <si>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</si>
  <si>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</si>
  <si>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</si>
  <si>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</si>
  <si>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</si>
  <si>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</si>
  <si>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</si>
  <si>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</si>
  <si>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</si>
  <si>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</si>
  <si>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</si>
  <si>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</si>
  <si>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</si>
  <si>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</si>
  <si>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</si>
  <si>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</si>
  <si>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</si>
  <si>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</si>
  <si>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</si>
  <si>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</si>
  <si>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>Fecha de registro: hasta el 28 de Febrero del 2023</t>
  </si>
  <si>
    <t>Fecha de imputación: hasta el 28 de Febrero del 2023</t>
  </si>
  <si>
    <t>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</si>
</sst>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4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5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5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PETA%20DE%20TRABAJO%20PRESUPUESTO\PRESUPUESTO\2023\Informes\Libre%20acceso\Febrero\Ejecucion%20Presupuestaria%20por%20Objetal,%20Etapa%20-Devengado%20Febrero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Sheet3"/>
      <sheetName val="Sheet2"/>
    </sheetNames>
    <sheetDataSet>
      <sheetData sheetId="0">
        <row r="221">
          <cell r="B221" t="str">
            <v>Lic. Otto R. De los santos F.</v>
          </cell>
          <cell r="I221" t="str">
            <v>Lic. Joanel George Castillo</v>
          </cell>
        </row>
        <row r="222">
          <cell r="I222" t="str">
            <v>Enc. Interino Presupuesto</v>
          </cell>
        </row>
        <row r="226">
          <cell r="G226" t="str">
            <v>Lic. Jesus David Alejo</v>
          </cell>
        </row>
        <row r="227">
          <cell r="G227" t="str">
            <v>Enc. Interino Ejecución Prespuestaria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92" zoomScale="85" zoomScaleNormal="85" zoomScaleSheetLayoutView="100" workbookViewId="0">
      <selection activeCell="B109" sqref="B109"/>
    </sheetView>
  </sheetViews>
  <sheetFormatPr defaultColWidth="9.109375"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4" width="17.5546875" bestFit="1" customWidth="1"/>
    <col min="15" max="15" width="17.44140625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3">
      <c r="B9" s="59" t="s">
        <v>240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4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92</v>
      </c>
      <c r="C14" s="27">
        <f t="shared" ref="C14:K14" si="0">+C16+C22+C32+C42+C58+C68+C50+C73+C76+C82+C85+C88</f>
        <v>8791500177.6600018</v>
      </c>
      <c r="D14" s="27">
        <f>+D16+D22+D32+D42+D58+D68+D50+D73+D76+D82+D85+D88</f>
        <v>1011551132.25</v>
      </c>
      <c r="E14" s="27">
        <f>+E16+E22+E32+E42+E58+E68+E50+E73+E76+E82+E85+E88</f>
        <v>2006712454.1499999</v>
      </c>
      <c r="F14" s="27">
        <f>+F16+F22+F32+F42+F58+F68+F50+F73+F76+F82+F85+F88</f>
        <v>3318537579.5700002</v>
      </c>
      <c r="G14" s="27">
        <f t="shared" si="0"/>
        <v>2454699011.6900001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5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93</v>
      </c>
      <c r="C16" s="29">
        <f t="shared" ref="C16:O16" si="1">SUM(C17:C21)</f>
        <v>252234035.22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3">
      <c r="A17" s="31" t="s">
        <v>34</v>
      </c>
      <c r="B17" t="s">
        <v>94</v>
      </c>
      <c r="C17" s="28">
        <f>SUM(D17:O17)</f>
        <v>216387947.56999999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0</v>
      </c>
      <c r="I17" s="28">
        <f>IFERROR(VLOOKUP($A17,Sheet5!$A:$O,8,0),0)</f>
        <v>0</v>
      </c>
      <c r="J17" s="28">
        <f>IFERROR(VLOOKUP($A17,Sheet5!$A:$O,9,0),0)</f>
        <v>0</v>
      </c>
      <c r="K17" s="28">
        <f>IFERROR(VLOOKUP($A17,Sheet5!$A:$O,10,0),0)</f>
        <v>0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3">
      <c r="A18" s="32" t="s">
        <v>35</v>
      </c>
      <c r="B18" t="s">
        <v>95</v>
      </c>
      <c r="C18" s="28">
        <f>SUM(D18:O18)</f>
        <v>3752443.8100000005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0</v>
      </c>
      <c r="I18" s="28">
        <f>IFERROR(VLOOKUP($A18,Sheet5!$A:$O,8,0),0)</f>
        <v>0</v>
      </c>
      <c r="J18" s="28">
        <f>IFERROR(VLOOKUP($A18,Sheet5!$A:$O,9,0),0)</f>
        <v>0</v>
      </c>
      <c r="K18" s="28">
        <f>IFERROR(VLOOKUP($A18,Sheet5!$A:$O,10,0),0)</f>
        <v>0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3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3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5">
      <c r="A21" s="32" t="s">
        <v>38</v>
      </c>
      <c r="B21" t="s">
        <v>96</v>
      </c>
      <c r="C21" s="28">
        <f>SUM(D21:O21)</f>
        <v>32093643.84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0</v>
      </c>
      <c r="I21" s="28">
        <f>IFERROR(VLOOKUP($A21,Sheet5!$A:$O,8,0),0)</f>
        <v>0</v>
      </c>
      <c r="J21" s="28">
        <f>IFERROR(VLOOKUP($A21,Sheet5!$A:$O,9,0),0)</f>
        <v>0</v>
      </c>
      <c r="K21" s="28">
        <f>IFERROR(VLOOKUP($A21,Sheet5!$A:$O,10,0),0)</f>
        <v>0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5">
      <c r="B22" s="14" t="s">
        <v>97</v>
      </c>
      <c r="C22" s="29">
        <f>SUM(C23:C31)</f>
        <v>7929868008.1200008</v>
      </c>
      <c r="D22" s="29">
        <f t="shared" ref="D22:O22" si="2">SUM(D23:D31)</f>
        <v>945660992.15999997</v>
      </c>
      <c r="E22" s="29">
        <f t="shared" si="2"/>
        <v>1807550216.47</v>
      </c>
      <c r="F22" s="15">
        <f t="shared" si="2"/>
        <v>2903292816.71</v>
      </c>
      <c r="G22" s="15">
        <f t="shared" si="2"/>
        <v>2273363982.7800002</v>
      </c>
      <c r="H22" s="15">
        <f t="shared" si="2"/>
        <v>0</v>
      </c>
      <c r="I22" s="15">
        <f t="shared" si="2"/>
        <v>0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3">
      <c r="A23" s="31" t="s">
        <v>39</v>
      </c>
      <c r="B23" t="s">
        <v>98</v>
      </c>
      <c r="C23" s="28">
        <f t="shared" ref="C23:C31" si="3">SUM(D23:O23)</f>
        <v>12006192.690000001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0</v>
      </c>
      <c r="I23" s="28">
        <f>IFERROR(VLOOKUP($A23,Sheet5!$A:$O,8,0),0)</f>
        <v>0</v>
      </c>
      <c r="J23" s="28">
        <f>IFERROR(VLOOKUP($A23,Sheet5!$A:$O,9,0),0)</f>
        <v>0</v>
      </c>
      <c r="K23" s="28">
        <f>IFERROR(VLOOKUP($A23,Sheet5!$A:$O,10,0),0)</f>
        <v>0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3">
      <c r="A24" s="32" t="s">
        <v>40</v>
      </c>
      <c r="B24" t="s">
        <v>99</v>
      </c>
      <c r="C24" s="28">
        <f t="shared" si="3"/>
        <v>2429932.09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0</v>
      </c>
      <c r="I24" s="28">
        <f>IFERROR(VLOOKUP($A24,Sheet5!$A:$O,8,0),0)</f>
        <v>0</v>
      </c>
      <c r="J24" s="28">
        <f>IFERROR(VLOOKUP($A24,Sheet5!$A:$O,9,0),0)</f>
        <v>0</v>
      </c>
      <c r="K24" s="28">
        <f>IFERROR(VLOOKUP($A24,Sheet5!$A:$O,10,0),0)</f>
        <v>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3">
      <c r="A25" s="32" t="s">
        <v>41</v>
      </c>
      <c r="B25" t="s">
        <v>100</v>
      </c>
      <c r="C25" s="28">
        <f t="shared" si="3"/>
        <v>3772348.38</v>
      </c>
      <c r="D25" s="28">
        <f>IFERROR(VLOOKUP($A25,Sheet5!$A:$O,3,0),0)</f>
        <v>0</v>
      </c>
      <c r="E25" s="28">
        <f>IFERROR(VLOOKUP($A25,Sheet5!$A:$O,4,0),0)</f>
        <v>963395</v>
      </c>
      <c r="F25" s="28">
        <f>IFERROR(VLOOKUP($A25,Sheet5!$A:$O,5,0),0)</f>
        <v>440750</v>
      </c>
      <c r="G25" s="28">
        <f>IFERROR(VLOOKUP($A25,Sheet5!$A:$O,6,0),0)</f>
        <v>2368203.38</v>
      </c>
      <c r="H25" s="28">
        <f>IFERROR(VLOOKUP($A25,Sheet5!$A:$O,7,0),0)</f>
        <v>0</v>
      </c>
      <c r="I25" s="28">
        <f>IFERROR(VLOOKUP($A25,Sheet5!$A:$O,8,0),0)</f>
        <v>0</v>
      </c>
      <c r="J25" s="28">
        <f>IFERROR(VLOOKUP($A25,Sheet5!$A:$O,9,0),0)</f>
        <v>0</v>
      </c>
      <c r="K25" s="28">
        <f>IFERROR(VLOOKUP($A25,Sheet5!$A:$O,10,0),0)</f>
        <v>0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3">
      <c r="A26" s="32" t="s">
        <v>42</v>
      </c>
      <c r="B26" t="s">
        <v>101</v>
      </c>
      <c r="C26" s="28">
        <f t="shared" si="3"/>
        <v>4075750</v>
      </c>
      <c r="D26" s="28">
        <f>IFERROR(VLOOKUP($A26,Sheet5!$A:$O,3,0),0)</f>
        <v>0</v>
      </c>
      <c r="E26" s="28">
        <f>IFERROR(VLOOKUP($A26,Sheet5!$A:$O,4,0),0)</f>
        <v>3138850</v>
      </c>
      <c r="F26" s="28">
        <f>IFERROR(VLOOKUP($A26,Sheet5!$A:$O,5,0),0)</f>
        <v>14500</v>
      </c>
      <c r="G26" s="28">
        <f>IFERROR(VLOOKUP($A26,Sheet5!$A:$O,6,0),0)</f>
        <v>922400</v>
      </c>
      <c r="H26" s="28">
        <f>IFERROR(VLOOKUP($A26,Sheet5!$A:$O,7,0),0)</f>
        <v>0</v>
      </c>
      <c r="I26" s="28">
        <f>IFERROR(VLOOKUP($A26,Sheet5!$A:$O,8,0),0)</f>
        <v>0</v>
      </c>
      <c r="J26" s="28">
        <f>IFERROR(VLOOKUP($A26,Sheet5!$A:$O,9,0),0)</f>
        <v>0</v>
      </c>
      <c r="K26" s="28">
        <f>IFERROR(VLOOKUP($A26,Sheet5!$A:$O,10,0),0)</f>
        <v>0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3">
      <c r="A27" s="32" t="s">
        <v>43</v>
      </c>
      <c r="B27" t="s">
        <v>102</v>
      </c>
      <c r="C27" s="28">
        <f t="shared" si="3"/>
        <v>10235089.65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0</v>
      </c>
      <c r="I27" s="28">
        <f>IFERROR(VLOOKUP($A27,Sheet5!$A:$O,8,0),0)</f>
        <v>0</v>
      </c>
      <c r="J27" s="28">
        <f>IFERROR(VLOOKUP($A27,Sheet5!$A:$O,9,0),0)</f>
        <v>0</v>
      </c>
      <c r="K27" s="28">
        <f>IFERROR(VLOOKUP($A27,Sheet5!$A:$O,10,0),0)</f>
        <v>0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3">
      <c r="A28" s="32" t="s">
        <v>44</v>
      </c>
      <c r="B28" t="s">
        <v>103</v>
      </c>
      <c r="C28" s="28">
        <f t="shared" si="3"/>
        <v>9410450.6400000006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0</v>
      </c>
      <c r="I28" s="28">
        <f>IFERROR(VLOOKUP($A28,Sheet5!$A:$O,8,0),0)</f>
        <v>0</v>
      </c>
      <c r="J28" s="28">
        <f>IFERROR(VLOOKUP($A28,Sheet5!$A:$O,9,0),0)</f>
        <v>0</v>
      </c>
      <c r="K28" s="28">
        <f>IFERROR(VLOOKUP($A28,Sheet5!$A:$O,10,0),0)</f>
        <v>0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3">
      <c r="A29" s="32" t="s">
        <v>45</v>
      </c>
      <c r="B29" t="s">
        <v>150</v>
      </c>
      <c r="C29" s="28">
        <f t="shared" si="3"/>
        <v>2964011.8099999996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0</v>
      </c>
      <c r="I29" s="28">
        <f>IFERROR(VLOOKUP($A29,Sheet5!$A:$O,8,0),0)</f>
        <v>0</v>
      </c>
      <c r="J29" s="28">
        <f>IFERROR(VLOOKUP($A29,Sheet5!$A:$O,9,0),0)</f>
        <v>0</v>
      </c>
      <c r="K29" s="28">
        <f>IFERROR(VLOOKUP($A29,Sheet5!$A:$O,10,0),0)</f>
        <v>0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3">
      <c r="A30" s="32" t="s">
        <v>46</v>
      </c>
      <c r="B30" t="s">
        <v>104</v>
      </c>
      <c r="C30" s="28">
        <f t="shared" si="3"/>
        <v>3696751.5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0</v>
      </c>
      <c r="I30" s="28">
        <f>IFERROR(VLOOKUP($A30,Sheet5!$A:$O,8,0),0)</f>
        <v>0</v>
      </c>
      <c r="J30" s="28">
        <f>IFERROR(VLOOKUP($A30,Sheet5!$A:$O,9,0),0)</f>
        <v>0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5">
      <c r="A31" s="32" t="s">
        <v>144</v>
      </c>
      <c r="B31" t="s">
        <v>148</v>
      </c>
      <c r="C31" s="28">
        <f t="shared" si="3"/>
        <v>7881277481.3600006</v>
      </c>
      <c r="D31" s="28">
        <f>IFERROR(VLOOKUP($A31,Sheet5!$A:$O,3,0),0)</f>
        <v>935384307.50999999</v>
      </c>
      <c r="E31" s="28">
        <f>IFERROR(VLOOKUP($A31,Sheet5!$A:$O,4,0),0)</f>
        <v>1793344613.1500001</v>
      </c>
      <c r="F31" s="28">
        <f>IFERROR(VLOOKUP($A31,Sheet5!$A:$O,5,0),0)</f>
        <v>2892109660.7800002</v>
      </c>
      <c r="G31" s="28">
        <f>IFERROR(VLOOKUP($A31,Sheet5!$A:$O,6,0),0)</f>
        <v>2260438899.9200001</v>
      </c>
      <c r="H31" s="28">
        <f>IFERROR(VLOOKUP($A31,Sheet5!$A:$O,7,0),0)</f>
        <v>0</v>
      </c>
      <c r="I31" s="28">
        <f>IFERROR(VLOOKUP($A31,Sheet5!$A:$O,8,0),0)</f>
        <v>0</v>
      </c>
      <c r="J31" s="28">
        <f>IFERROR(VLOOKUP($A31,Sheet5!$A:$O,9,0),0)</f>
        <v>0</v>
      </c>
      <c r="K31" s="28">
        <f>IFERROR(VLOOKUP($A31,Sheet5!$A:$O,10,0),0)</f>
        <v>0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5">
      <c r="B32" s="14" t="s">
        <v>105</v>
      </c>
      <c r="C32" s="29">
        <f>SUM(C33:C41)</f>
        <v>442206549.87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109191668.89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3">
      <c r="A33" s="31" t="s">
        <v>47</v>
      </c>
      <c r="B33" t="s">
        <v>106</v>
      </c>
      <c r="C33" s="28">
        <f t="shared" ref="C33:C41" si="5">SUM(D33:O33)</f>
        <v>552107.58000000007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0</v>
      </c>
      <c r="I33" s="28">
        <f>IFERROR(VLOOKUP($A33,Sheet5!$A:$O,8,0),0)</f>
        <v>0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3">
      <c r="A34" s="32" t="s">
        <v>48</v>
      </c>
      <c r="B34" t="s">
        <v>107</v>
      </c>
      <c r="C34" s="28">
        <f t="shared" si="5"/>
        <v>168533392.13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59896463.060000002</v>
      </c>
      <c r="H34" s="28">
        <f>IFERROR(VLOOKUP($A34,Sheet5!$A:$O,7,0),0)</f>
        <v>0</v>
      </c>
      <c r="I34" s="28">
        <f>IFERROR(VLOOKUP($A34,Sheet5!$A:$O,8,0),0)</f>
        <v>0</v>
      </c>
      <c r="J34" s="28">
        <f>IFERROR(VLOOKUP($A34,Sheet5!$A:$O,9,0),0)</f>
        <v>0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3">
      <c r="A35" s="32" t="s">
        <v>49</v>
      </c>
      <c r="B35" t="s">
        <v>108</v>
      </c>
      <c r="C35" s="28">
        <f t="shared" si="5"/>
        <v>995330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0</v>
      </c>
      <c r="K35" s="28">
        <f>IFERROR(VLOOKUP($A35,Sheet5!$A:$O,10,0),0)</f>
        <v>0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3">
      <c r="A36" s="32" t="s">
        <v>50</v>
      </c>
      <c r="B36" t="s">
        <v>120</v>
      </c>
      <c r="C36" s="28">
        <f t="shared" si="5"/>
        <v>7553375.2300000004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3">
      <c r="A37" s="32" t="s">
        <v>51</v>
      </c>
      <c r="B37" t="s">
        <v>109</v>
      </c>
      <c r="C37" s="28">
        <f t="shared" si="5"/>
        <v>27966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0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0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3">
      <c r="A38" s="32" t="s">
        <v>52</v>
      </c>
      <c r="B38" t="s">
        <v>137</v>
      </c>
      <c r="C38" s="28">
        <f t="shared" si="5"/>
        <v>0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0</v>
      </c>
      <c r="I38" s="28">
        <f>IFERROR(VLOOKUP($A38,Sheet5!$A:$O,8,0),0)</f>
        <v>0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3">
      <c r="A39" s="32" t="s">
        <v>53</v>
      </c>
      <c r="B39" t="s">
        <v>110</v>
      </c>
      <c r="C39" s="28">
        <f t="shared" si="5"/>
        <v>12302079.969999999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0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0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3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5">
      <c r="A41" s="32" t="s">
        <v>54</v>
      </c>
      <c r="B41" t="s">
        <v>111</v>
      </c>
      <c r="C41" s="28">
        <f t="shared" si="5"/>
        <v>252242298.96000001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45190960.93</v>
      </c>
      <c r="H41" s="28">
        <f>IFERROR(VLOOKUP($A41,Sheet5!$A:$O,7,0),0)</f>
        <v>0</v>
      </c>
      <c r="I41" s="28">
        <f>IFERROR(VLOOKUP($A41,Sheet5!$A:$O,8,0),0)</f>
        <v>0</v>
      </c>
      <c r="J41" s="28">
        <f>IFERROR(VLOOKUP($A41,Sheet5!$A:$O,9,0),0)</f>
        <v>0</v>
      </c>
      <c r="K41" s="28">
        <f>IFERROR(VLOOKUP($A41,Sheet5!$A:$O,10,0),0)</f>
        <v>0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5">
      <c r="B42" s="14" t="s">
        <v>112</v>
      </c>
      <c r="C42" s="29">
        <f t="shared" ref="C42:O42" si="6">SUM(C43:C49)</f>
        <v>156795405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35565</v>
      </c>
      <c r="H42" s="15">
        <f t="shared" si="6"/>
        <v>0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3">
      <c r="A43" s="31" t="s">
        <v>55</v>
      </c>
      <c r="B43" t="s">
        <v>113</v>
      </c>
      <c r="C43" s="28">
        <f t="shared" ref="C43:C49" si="7">SUM(D43:O43)</f>
        <v>35565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0</v>
      </c>
      <c r="I43" s="28">
        <f>IFERROR(VLOOKUP($A43,Sheet5!$A:$O,8,0),0)</f>
        <v>0</v>
      </c>
      <c r="J43" s="28">
        <f>IFERROR(VLOOKUP($A43,Sheet5!$A:$O,9,0),0)</f>
        <v>0</v>
      </c>
      <c r="K43" s="28">
        <f>IFERROR(VLOOKUP($A43,Sheet5!$A:$O,10,0),0)</f>
        <v>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3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3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3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3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3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5">
      <c r="A49" s="32" t="s">
        <v>56</v>
      </c>
      <c r="B49" t="s">
        <v>114</v>
      </c>
      <c r="C49" s="28">
        <f t="shared" si="7"/>
        <v>156759840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0</v>
      </c>
      <c r="H49" s="28">
        <f>IFERROR(VLOOKUP($A49,Sheet5!$A:$O,7,0),0)</f>
        <v>0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0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5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3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3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3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3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3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5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5">
      <c r="B58" s="14" t="s">
        <v>115</v>
      </c>
      <c r="C58" s="29">
        <f>SUM(C59:C66)</f>
        <v>10396179.449999999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3">
      <c r="A59" s="31" t="s">
        <v>57</v>
      </c>
      <c r="B59" t="s">
        <v>116</v>
      </c>
      <c r="C59" s="28">
        <f t="shared" ref="C59:C67" si="11">SUM(D59:O59)</f>
        <v>554371.07999999996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3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3">
      <c r="A61" s="32" t="s">
        <v>58</v>
      </c>
      <c r="B61" t="s">
        <v>121</v>
      </c>
      <c r="C61" s="28">
        <f t="shared" si="11"/>
        <v>7584468.1900000004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0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3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3">
      <c r="A63" s="32" t="s">
        <v>60</v>
      </c>
      <c r="B63" t="s">
        <v>118</v>
      </c>
      <c r="C63" s="28">
        <f t="shared" si="11"/>
        <v>2230057.4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0</v>
      </c>
      <c r="J63" s="28">
        <f>IFERROR(VLOOKUP($A63,Sheet5!$A:$O,9,0),0)</f>
        <v>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3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3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3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5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5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3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3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5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5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3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5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5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3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3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3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3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5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3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5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5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3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5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5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3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3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8791500177.6600018</v>
      </c>
      <c r="D92" s="12">
        <f t="shared" ref="D92:K92" si="15">+D16+D22+D32+D42+D58+D68+D50+D73+D76+D82+D85+D88</f>
        <v>1011551132.25</v>
      </c>
      <c r="E92" s="12">
        <f t="shared" si="15"/>
        <v>2006712454.1499999</v>
      </c>
      <c r="F92" s="12">
        <f>+F16+F22+F32+F42+F58+F68+F50+F73+F76+F82+F85+F88</f>
        <v>3318537579.5700002</v>
      </c>
      <c r="G92" s="12">
        <f t="shared" si="15"/>
        <v>2454699011.6900001</v>
      </c>
      <c r="H92" s="12">
        <f t="shared" si="15"/>
        <v>0</v>
      </c>
      <c r="I92" s="12">
        <f t="shared" si="15"/>
        <v>0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3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3">
      <c r="B94" s="5" t="s">
        <v>238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3">
      <c r="B95" s="5" t="s">
        <v>239</v>
      </c>
      <c r="I95" s="43"/>
      <c r="K95" s="48"/>
    </row>
    <row r="96" spans="1:16" s="5" customFormat="1" x14ac:dyDescent="0.3">
      <c r="B96" s="5" t="s">
        <v>235</v>
      </c>
      <c r="I96" s="43"/>
      <c r="K96" s="48"/>
    </row>
    <row r="97" spans="1:11" s="5" customFormat="1" x14ac:dyDescent="0.3">
      <c r="B97" s="53" t="s">
        <v>232</v>
      </c>
      <c r="C97" s="54"/>
      <c r="D97" s="54"/>
      <c r="E97" s="54"/>
      <c r="F97" s="55"/>
    </row>
    <row r="98" spans="1:11" s="5" customFormat="1" x14ac:dyDescent="0.3">
      <c r="B98" s="56" t="s">
        <v>233</v>
      </c>
      <c r="C98" s="57"/>
      <c r="D98" s="57"/>
      <c r="E98" s="57"/>
      <c r="F98" s="58"/>
    </row>
    <row r="99" spans="1:11" s="5" customFormat="1" x14ac:dyDescent="0.3">
      <c r="B99" s="56" t="s">
        <v>234</v>
      </c>
      <c r="C99" s="57"/>
      <c r="D99" s="57"/>
      <c r="E99" s="57"/>
      <c r="F99" s="58"/>
    </row>
    <row r="100" spans="1:11" s="5" customFormat="1" x14ac:dyDescent="0.3">
      <c r="B100" s="49" t="s">
        <v>230</v>
      </c>
      <c r="F100" s="50"/>
    </row>
    <row r="101" spans="1:11" s="5" customFormat="1" x14ac:dyDescent="0.3">
      <c r="B101" s="51" t="s">
        <v>231</v>
      </c>
      <c r="C101" s="44"/>
      <c r="D101" s="44"/>
      <c r="E101" s="44"/>
      <c r="F101" s="45"/>
    </row>
    <row r="107" spans="1:11" ht="23.4" x14ac:dyDescent="0.45">
      <c r="B107" s="40"/>
      <c r="C107" s="40"/>
      <c r="D107" s="40"/>
      <c r="E107" s="40"/>
      <c r="F107" s="40"/>
      <c r="K107" s="40"/>
    </row>
    <row r="108" spans="1:11" ht="23.4" x14ac:dyDescent="0.45">
      <c r="A108" s="39"/>
      <c r="B108" s="40"/>
      <c r="C108" s="40"/>
      <c r="D108" s="40"/>
      <c r="E108" s="40"/>
      <c r="F108" s="40"/>
      <c r="J108" s="40"/>
      <c r="K108" s="40"/>
    </row>
    <row r="109" spans="1:11" ht="23.4" x14ac:dyDescent="0.4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45">
      <c r="A110" s="39"/>
      <c r="B110" s="40" t="str">
        <f>[1]Febrero!$B$221</f>
        <v>Lic. Otto R. De los santos F.</v>
      </c>
      <c r="C110" s="40"/>
      <c r="D110" s="40"/>
      <c r="E110" s="40" t="str">
        <f>[1]Febrero!$G$226</f>
        <v>Lic. Jesus David Alejo</v>
      </c>
      <c r="F110" s="40"/>
      <c r="J110" s="40" t="str">
        <f>[1]Febrero!$I$221</f>
        <v>Lic. Joanel George Castillo</v>
      </c>
      <c r="K110" s="40"/>
    </row>
    <row r="111" spans="1:11" ht="23.25" customHeight="1" x14ac:dyDescent="0.45">
      <c r="A111" s="39"/>
      <c r="B111" s="40" t="s">
        <v>237</v>
      </c>
      <c r="C111" s="40"/>
      <c r="D111" s="40"/>
      <c r="E111" s="40" t="str">
        <f>[1]Febrero!$G$227</f>
        <v>Enc. Interino Ejecución Prespuestaria</v>
      </c>
      <c r="F111" s="40"/>
      <c r="J111" s="40" t="str">
        <f>[1]Febrero!$I$222</f>
        <v>Enc. Interino Presupuesto</v>
      </c>
    </row>
    <row r="112" spans="1:11" ht="23.25" customHeight="1" x14ac:dyDescent="0.45">
      <c r="A112" s="39"/>
      <c r="B112" s="40"/>
      <c r="C112" s="40"/>
      <c r="D112" s="40"/>
      <c r="E112" s="40"/>
      <c r="F112" s="40"/>
    </row>
    <row r="113" spans="1:6" ht="23.25" customHeight="1" x14ac:dyDescent="0.45">
      <c r="A113" s="39"/>
      <c r="B113" s="40"/>
      <c r="C113" s="40"/>
      <c r="D113" s="40"/>
      <c r="E113" s="40"/>
      <c r="F113" s="40"/>
    </row>
    <row r="114" spans="1:6" ht="23.25" customHeight="1" x14ac:dyDescent="0.45">
      <c r="A114" s="39"/>
      <c r="B114" s="40"/>
      <c r="C114" s="40"/>
      <c r="D114" s="40"/>
      <c r="E114" s="40"/>
      <c r="F114" s="40"/>
    </row>
    <row r="115" spans="1:6" ht="23.25" customHeight="1" x14ac:dyDescent="0.45">
      <c r="A115" s="39"/>
      <c r="B115" s="40"/>
      <c r="C115" s="40"/>
      <c r="D115" s="40"/>
      <c r="E115" s="40"/>
      <c r="F115" s="40"/>
    </row>
    <row r="116" spans="1:6" ht="23.4" x14ac:dyDescent="0.45">
      <c r="A116" s="39"/>
      <c r="B116" s="40"/>
      <c r="C116" s="40"/>
      <c r="D116" s="40"/>
      <c r="E116" s="40"/>
      <c r="F116" s="40"/>
    </row>
    <row r="117" spans="1:6" ht="23.4" x14ac:dyDescent="0.45">
      <c r="A117" s="39"/>
      <c r="C117" s="40"/>
      <c r="D117" s="40"/>
      <c r="E117" s="40"/>
      <c r="F117" s="40"/>
    </row>
    <row r="118" spans="1:6" ht="23.4" x14ac:dyDescent="0.45">
      <c r="A118" s="39"/>
      <c r="E118" s="40"/>
      <c r="F118" s="40"/>
    </row>
    <row r="119" spans="1:6" ht="23.4" x14ac:dyDescent="0.45">
      <c r="A119" s="39"/>
      <c r="E119" s="40"/>
      <c r="F119" s="40"/>
    </row>
    <row r="120" spans="1:6" ht="23.4" x14ac:dyDescent="0.45">
      <c r="A120" s="39"/>
      <c r="E120" s="40"/>
      <c r="F120" s="40"/>
    </row>
    <row r="121" spans="1:6" ht="23.4" x14ac:dyDescent="0.45">
      <c r="A121" s="39"/>
      <c r="E121" s="40"/>
      <c r="F121" s="40"/>
    </row>
    <row r="122" spans="1:6" ht="23.4" x14ac:dyDescent="0.45">
      <c r="A122" s="39"/>
      <c r="C122" s="40"/>
      <c r="D122" s="40"/>
      <c r="E122" s="40"/>
      <c r="F122" s="40"/>
    </row>
    <row r="123" spans="1:6" ht="18" x14ac:dyDescent="0.35">
      <c r="A123" s="39"/>
      <c r="B123" s="39"/>
      <c r="C123" s="39"/>
      <c r="D123" s="39"/>
    </row>
    <row r="124" spans="1:6" ht="18" x14ac:dyDescent="0.35">
      <c r="A124" s="39"/>
      <c r="B124" s="39"/>
      <c r="C124" s="39"/>
      <c r="D124" s="39"/>
    </row>
    <row r="125" spans="1:6" ht="18" x14ac:dyDescent="0.35">
      <c r="A125" s="39"/>
      <c r="B125" s="39"/>
      <c r="C125" s="39"/>
      <c r="D125" s="39"/>
    </row>
    <row r="126" spans="1:6" ht="18" x14ac:dyDescent="0.35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7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ColWidth="9.109375"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3">
      <c r="A2" s="62" t="s">
        <v>31</v>
      </c>
      <c r="B2" s="62"/>
      <c r="C2" s="62"/>
      <c r="D2" s="62"/>
      <c r="E2" s="62"/>
      <c r="G2" s="5" t="s">
        <v>25</v>
      </c>
    </row>
    <row r="3" spans="1:7" ht="18" x14ac:dyDescent="0.3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5">
      <c r="A4" s="64" t="s">
        <v>28</v>
      </c>
      <c r="B4" s="64"/>
      <c r="C4" s="64"/>
      <c r="D4" s="64"/>
      <c r="E4" s="64"/>
      <c r="G4" s="1" t="s">
        <v>19</v>
      </c>
    </row>
    <row r="5" spans="1:7" x14ac:dyDescent="0.3">
      <c r="A5" s="65" t="s">
        <v>2</v>
      </c>
      <c r="B5" s="65"/>
      <c r="C5" s="65"/>
      <c r="D5" s="65"/>
      <c r="E5" s="65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5" t="s">
        <v>3</v>
      </c>
      <c r="E7" s="25" t="s">
        <v>4</v>
      </c>
    </row>
    <row r="8" spans="1:7" ht="15" thickBot="1" x14ac:dyDescent="0.35">
      <c r="B8" s="8" t="s">
        <v>1</v>
      </c>
      <c r="C8" s="8"/>
      <c r="D8" s="9">
        <f>+D9+D15+D25+D35+D51+D61</f>
        <v>0</v>
      </c>
      <c r="E8" s="9"/>
    </row>
    <row r="9" spans="1:7" ht="15" thickBot="1" x14ac:dyDescent="0.35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3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3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3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3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5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5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3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3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3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3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3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3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3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3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5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5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3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3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3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3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3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3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3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3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5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5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3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3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3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3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3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3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5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5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162</v>
      </c>
      <c r="D44" s="6">
        <f>IFERROR(VLOOKUP($A44,#REF!,2,0),0)</f>
        <v>0</v>
      </c>
      <c r="E44" s="6"/>
    </row>
    <row r="45" spans="1:5" ht="15.75" customHeight="1" x14ac:dyDescent="0.3">
      <c r="A45" s="5" t="s">
        <v>163</v>
      </c>
      <c r="D45" s="6">
        <f>IFERROR(VLOOKUP($A45,#REF!,2,0),0)</f>
        <v>0</v>
      </c>
      <c r="E45" s="6"/>
    </row>
    <row r="46" spans="1:5" ht="15.75" customHeight="1" x14ac:dyDescent="0.3">
      <c r="A46" s="5" t="s">
        <v>164</v>
      </c>
      <c r="D46" s="6">
        <f>IFERROR(VLOOKUP($A46,#REF!,2,0),0)</f>
        <v>0</v>
      </c>
      <c r="E46" s="6"/>
    </row>
    <row r="47" spans="1:5" ht="15.75" customHeight="1" x14ac:dyDescent="0.3">
      <c r="A47" s="5" t="s">
        <v>165</v>
      </c>
      <c r="D47" s="6">
        <f>IFERROR(VLOOKUP($A47,#REF!,2,0),0)</f>
        <v>0</v>
      </c>
      <c r="E47" s="6"/>
    </row>
    <row r="48" spans="1:5" ht="15.75" customHeight="1" x14ac:dyDescent="0.3">
      <c r="A48" s="5" t="s">
        <v>166</v>
      </c>
      <c r="D48" s="6">
        <f>IFERROR(VLOOKUP($A48,#REF!,2,0),0)</f>
        <v>0</v>
      </c>
      <c r="E48" s="6"/>
    </row>
    <row r="49" spans="1:5" ht="15.75" customHeight="1" x14ac:dyDescent="0.3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5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5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3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3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3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3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3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3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3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3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5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5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3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3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5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5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5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5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179</v>
      </c>
      <c r="D70" s="6">
        <f>IFERROR(VLOOKUP($A70,#REF!,2,0),0)</f>
        <v>0</v>
      </c>
      <c r="E70" s="6"/>
    </row>
    <row r="71" spans="1:6" ht="15.75" customHeight="1" x14ac:dyDescent="0.3">
      <c r="A71" s="5" t="s">
        <v>180</v>
      </c>
      <c r="D71" s="6">
        <f>IFERROR(VLOOKUP($A71,#REF!,2,0),0)</f>
        <v>0</v>
      </c>
      <c r="E71" s="6"/>
    </row>
    <row r="72" spans="1:6" ht="15.75" customHeight="1" x14ac:dyDescent="0.3">
      <c r="A72" s="5" t="s">
        <v>181</v>
      </c>
      <c r="D72" s="6">
        <f>IFERROR(VLOOKUP($A72,#REF!,2,0),0)</f>
        <v>0</v>
      </c>
      <c r="E72" s="6"/>
    </row>
    <row r="73" spans="1:6" ht="15.6" x14ac:dyDescent="0.3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5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5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3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5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5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3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5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5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3">
      <c r="A82" s="5" t="s">
        <v>190</v>
      </c>
      <c r="D82" s="6">
        <f>IFERROR(VLOOKUP($A82,#REF!,2,0),0)</f>
        <v>0</v>
      </c>
      <c r="E82" s="6"/>
    </row>
    <row r="83" spans="1:5" ht="6" customHeight="1" x14ac:dyDescent="0.3">
      <c r="D83" s="6">
        <f>IFERROR(VLOOKUP($A83,#REF!,2,0),0)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4"/>
      <c r="D85" s="6"/>
      <c r="E85" s="6"/>
    </row>
    <row r="86" spans="1:5" ht="15.75" customHeight="1" x14ac:dyDescent="0.3">
      <c r="B86" s="24"/>
      <c r="D86" s="6"/>
      <c r="E86" s="6"/>
    </row>
    <row r="87" spans="1:5" ht="15.75" customHeight="1" x14ac:dyDescent="0.3">
      <c r="B87" s="24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32</v>
      </c>
      <c r="C92" s="22" t="s">
        <v>33</v>
      </c>
      <c r="D92" s="22" t="s">
        <v>33</v>
      </c>
    </row>
    <row r="93" spans="1:5" ht="15.75" customHeight="1" x14ac:dyDescent="0.3">
      <c r="B93" t="s">
        <v>131</v>
      </c>
      <c r="C93" t="s">
        <v>132</v>
      </c>
      <c r="D93" t="s">
        <v>134</v>
      </c>
    </row>
    <row r="94" spans="1:5" ht="15.75" customHeight="1" x14ac:dyDescent="0.3">
      <c r="B94" t="s">
        <v>136</v>
      </c>
      <c r="C94" t="s">
        <v>133</v>
      </c>
      <c r="D94" t="s">
        <v>135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E6" sqref="E6"/>
    </sheetView>
  </sheetViews>
  <sheetFormatPr defaultColWidth="9.109375"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/>
      <c r="H2" s="13"/>
      <c r="I2" s="13"/>
      <c r="J2" s="6"/>
      <c r="K2" s="6"/>
      <c r="L2" s="6"/>
      <c r="M2" s="6"/>
      <c r="N2" s="6"/>
      <c r="O2" s="6"/>
    </row>
    <row r="3" spans="1:15" x14ac:dyDescent="0.3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/>
      <c r="H3" s="13"/>
      <c r="I3" s="13"/>
      <c r="J3" s="6"/>
      <c r="K3" s="6"/>
      <c r="L3" s="6"/>
      <c r="M3" s="6"/>
      <c r="N3" s="6"/>
      <c r="O3" s="6"/>
    </row>
    <row r="4" spans="1:15" x14ac:dyDescent="0.3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/>
      <c r="H4" s="52"/>
      <c r="I4" s="52"/>
      <c r="J4" s="6"/>
      <c r="K4" s="6"/>
      <c r="L4" s="6"/>
      <c r="M4" s="6"/>
      <c r="N4" s="6"/>
      <c r="O4" s="6"/>
    </row>
    <row r="5" spans="1:15" x14ac:dyDescent="0.3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/>
      <c r="H5" s="52"/>
      <c r="I5" s="52"/>
      <c r="J5" s="6"/>
      <c r="K5" s="6"/>
      <c r="L5" s="6"/>
      <c r="M5" s="6"/>
      <c r="N5" s="6"/>
      <c r="O5" s="6"/>
    </row>
    <row r="6" spans="1:15" x14ac:dyDescent="0.3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/>
      <c r="H6" s="13"/>
      <c r="I6" s="13"/>
      <c r="J6" s="6"/>
      <c r="K6" s="6"/>
      <c r="L6" s="6"/>
      <c r="M6" s="6"/>
      <c r="N6" s="6"/>
      <c r="O6" s="6"/>
    </row>
    <row r="7" spans="1:15" x14ac:dyDescent="0.3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/>
      <c r="H7" s="13"/>
      <c r="I7" s="13"/>
      <c r="J7" s="6"/>
      <c r="K7" s="6"/>
      <c r="L7" s="6"/>
      <c r="M7" s="6"/>
      <c r="N7" s="6"/>
      <c r="O7" s="6"/>
    </row>
    <row r="8" spans="1:15" x14ac:dyDescent="0.3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/>
      <c r="H8" s="13"/>
      <c r="I8" s="13"/>
      <c r="J8" s="6"/>
      <c r="K8" s="6"/>
      <c r="L8" s="6"/>
      <c r="M8" s="6"/>
      <c r="N8" s="6"/>
      <c r="O8" s="6"/>
    </row>
    <row r="9" spans="1:15" x14ac:dyDescent="0.3">
      <c r="A9" t="s">
        <v>41</v>
      </c>
      <c r="B9" t="s">
        <v>70</v>
      </c>
      <c r="C9" s="6">
        <v>0</v>
      </c>
      <c r="D9" s="13">
        <v>963395</v>
      </c>
      <c r="E9" s="52">
        <v>440750</v>
      </c>
      <c r="F9" s="13">
        <v>2368203.38</v>
      </c>
      <c r="G9" s="13"/>
      <c r="H9" s="13"/>
      <c r="I9" s="13"/>
      <c r="J9" s="6"/>
      <c r="K9" s="6"/>
      <c r="L9" s="6"/>
      <c r="M9" s="6"/>
      <c r="N9" s="6"/>
      <c r="O9" s="6"/>
    </row>
    <row r="10" spans="1:15" x14ac:dyDescent="0.3">
      <c r="A10" t="s">
        <v>42</v>
      </c>
      <c r="B10" t="s">
        <v>71</v>
      </c>
      <c r="C10" s="6">
        <v>0</v>
      </c>
      <c r="D10" s="13">
        <v>3138850</v>
      </c>
      <c r="E10" s="13">
        <v>14500</v>
      </c>
      <c r="F10" s="13">
        <v>922400</v>
      </c>
      <c r="G10" s="13"/>
      <c r="H10" s="13"/>
      <c r="I10" s="13"/>
      <c r="J10" s="6"/>
      <c r="K10" s="6"/>
      <c r="L10" s="6"/>
      <c r="M10" s="6"/>
      <c r="N10" s="6"/>
      <c r="O10" s="6"/>
    </row>
    <row r="11" spans="1:15" x14ac:dyDescent="0.3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/>
      <c r="H11" s="52"/>
      <c r="I11" s="13"/>
      <c r="J11" s="6"/>
      <c r="K11" s="6"/>
      <c r="L11" s="6"/>
      <c r="M11" s="6"/>
      <c r="N11" s="6"/>
      <c r="O11" s="6"/>
    </row>
    <row r="12" spans="1:15" x14ac:dyDescent="0.3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/>
      <c r="H12" s="13"/>
      <c r="I12" s="13"/>
      <c r="J12" s="6"/>
      <c r="K12" s="6"/>
      <c r="L12" s="6"/>
      <c r="M12" s="6"/>
      <c r="N12" s="6"/>
      <c r="O12" s="6"/>
    </row>
    <row r="13" spans="1:15" x14ac:dyDescent="0.3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/>
      <c r="H13" s="13"/>
      <c r="I13" s="13"/>
      <c r="J13" s="6"/>
      <c r="K13" s="6"/>
      <c r="L13" s="6"/>
      <c r="M13" s="6"/>
      <c r="N13" s="6"/>
      <c r="O13" s="6"/>
    </row>
    <row r="14" spans="1:15" x14ac:dyDescent="0.3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/>
      <c r="H14" s="13"/>
      <c r="I14" s="13"/>
      <c r="J14" s="6"/>
      <c r="K14" s="6"/>
      <c r="L14" s="6"/>
      <c r="M14" s="6"/>
      <c r="N14" s="6"/>
      <c r="O14" s="6"/>
    </row>
    <row r="15" spans="1:15" x14ac:dyDescent="0.3">
      <c r="A15" t="s">
        <v>144</v>
      </c>
      <c r="B15" t="s">
        <v>146</v>
      </c>
      <c r="C15" s="6">
        <v>935384307.50999999</v>
      </c>
      <c r="D15" s="13">
        <v>1793344613.1500001</v>
      </c>
      <c r="E15" s="13">
        <v>2892109660.7800002</v>
      </c>
      <c r="F15" s="13">
        <v>2260438899.9200001</v>
      </c>
      <c r="G15" s="13"/>
      <c r="H15" s="13"/>
      <c r="I15" s="13"/>
      <c r="J15" s="6"/>
      <c r="K15" s="6"/>
      <c r="L15" s="6"/>
      <c r="M15" s="6"/>
      <c r="N15" s="6"/>
      <c r="O15" s="6"/>
    </row>
    <row r="16" spans="1:15" x14ac:dyDescent="0.3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/>
      <c r="H16" s="52"/>
      <c r="I16" s="13"/>
      <c r="J16" s="6"/>
      <c r="K16" s="6"/>
      <c r="L16" s="6"/>
      <c r="M16" s="6"/>
      <c r="N16" s="6"/>
      <c r="O16" s="6"/>
    </row>
    <row r="17" spans="1:15" x14ac:dyDescent="0.3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59896463.060000002</v>
      </c>
      <c r="G17" s="13"/>
      <c r="H17" s="13"/>
      <c r="I17" s="13"/>
      <c r="J17" s="6"/>
      <c r="K17" s="6"/>
      <c r="L17" s="6"/>
      <c r="M17" s="6"/>
      <c r="N17" s="6"/>
      <c r="O17" s="6"/>
    </row>
    <row r="18" spans="1:15" x14ac:dyDescent="0.3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/>
      <c r="H18" s="52"/>
      <c r="I18" s="13"/>
      <c r="J18" s="6"/>
      <c r="K18" s="6"/>
      <c r="L18" s="6"/>
      <c r="M18" s="6"/>
      <c r="N18" s="6"/>
      <c r="O18" s="6"/>
    </row>
    <row r="19" spans="1:15" x14ac:dyDescent="0.3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/>
      <c r="H19" s="52"/>
      <c r="I19" s="52"/>
      <c r="J19" s="6"/>
      <c r="K19" s="6"/>
      <c r="L19" s="6"/>
      <c r="M19" s="6"/>
      <c r="N19" s="6"/>
      <c r="O19" s="6"/>
    </row>
    <row r="20" spans="1:15" x14ac:dyDescent="0.3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/>
      <c r="H20" s="52"/>
      <c r="I20" s="13"/>
      <c r="J20" s="6"/>
      <c r="K20" s="6"/>
      <c r="L20" s="6"/>
      <c r="M20" s="6"/>
      <c r="N20" s="6"/>
      <c r="O20" s="6"/>
    </row>
    <row r="21" spans="1:15" x14ac:dyDescent="0.3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/>
      <c r="H21" s="13"/>
      <c r="I21" s="52"/>
      <c r="J21" s="6"/>
      <c r="K21" s="6"/>
      <c r="L21" s="6"/>
      <c r="M21" s="6"/>
      <c r="N21" s="6"/>
      <c r="O21" s="6"/>
    </row>
    <row r="22" spans="1:15" x14ac:dyDescent="0.3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/>
      <c r="H22" s="13"/>
      <c r="I22" s="13"/>
      <c r="J22" s="6"/>
      <c r="K22" s="6"/>
      <c r="L22" s="6"/>
      <c r="M22" s="6"/>
      <c r="N22" s="6"/>
      <c r="O22" s="6"/>
    </row>
    <row r="23" spans="1:15" x14ac:dyDescent="0.3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45190960.93</v>
      </c>
      <c r="G23" s="13"/>
      <c r="H23" s="13"/>
      <c r="I23" s="13"/>
      <c r="J23" s="6"/>
      <c r="K23" s="6"/>
      <c r="L23" s="6"/>
      <c r="M23" s="6"/>
      <c r="N23" s="6"/>
      <c r="O23" s="6"/>
    </row>
    <row r="24" spans="1:15" x14ac:dyDescent="0.3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/>
      <c r="H24" s="13"/>
      <c r="I24" s="52"/>
      <c r="J24" s="6"/>
      <c r="K24" s="6"/>
      <c r="L24" s="6"/>
      <c r="M24" s="6"/>
      <c r="N24" s="6"/>
      <c r="O24" s="6"/>
    </row>
    <row r="25" spans="1:15" x14ac:dyDescent="0.3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0</v>
      </c>
      <c r="G25" s="52"/>
      <c r="H25" s="13"/>
      <c r="I25" s="52"/>
      <c r="J25" s="6"/>
      <c r="K25" s="6"/>
      <c r="L25" s="6"/>
      <c r="M25" s="6"/>
      <c r="N25" s="6"/>
      <c r="O25" s="6"/>
    </row>
    <row r="26" spans="1:15" x14ac:dyDescent="0.3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/>
      <c r="H26" s="52"/>
      <c r="I26" s="52"/>
      <c r="J26" s="6"/>
      <c r="K26" s="6"/>
      <c r="L26" s="6"/>
      <c r="M26" s="6"/>
      <c r="N26" s="6"/>
      <c r="O26" s="6"/>
    </row>
    <row r="27" spans="1:15" x14ac:dyDescent="0.3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/>
      <c r="H27" s="52"/>
      <c r="I27" s="52"/>
      <c r="J27" s="6"/>
      <c r="K27" s="6"/>
      <c r="L27" s="6"/>
      <c r="M27" s="6"/>
      <c r="N27" s="6"/>
      <c r="O27" s="6"/>
    </row>
    <row r="28" spans="1:15" x14ac:dyDescent="0.3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/>
      <c r="H28" s="52"/>
      <c r="I28" s="52"/>
      <c r="J28" s="6"/>
      <c r="K28" s="6"/>
      <c r="L28" s="6"/>
      <c r="M28" s="6"/>
      <c r="N28" s="6"/>
      <c r="O28" s="6"/>
    </row>
    <row r="29" spans="1:15" x14ac:dyDescent="0.3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/>
      <c r="H29" s="52"/>
      <c r="I29" s="52"/>
      <c r="J29" s="6"/>
      <c r="K29" s="6"/>
      <c r="L29" s="6"/>
      <c r="M29" s="6"/>
      <c r="N29" s="6"/>
      <c r="O29" s="6"/>
    </row>
    <row r="30" spans="1:15" x14ac:dyDescent="0.3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/>
      <c r="H30" s="52"/>
      <c r="I30" s="52"/>
      <c r="J30" s="6"/>
      <c r="K30" s="6"/>
      <c r="L30" s="6"/>
      <c r="M30" s="6"/>
      <c r="N30" s="6"/>
      <c r="O30" s="6"/>
    </row>
    <row r="31" spans="1:15" x14ac:dyDescent="0.3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/>
      <c r="H31" s="52"/>
      <c r="I31" s="52"/>
      <c r="J31" s="6"/>
      <c r="K31" s="6"/>
      <c r="L31" s="6"/>
      <c r="M31" s="6"/>
      <c r="N31" s="6"/>
      <c r="O31" s="6"/>
    </row>
    <row r="32" spans="1:15" x14ac:dyDescent="0.3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/>
      <c r="H32" s="52"/>
      <c r="I32" s="52"/>
      <c r="J32" s="6"/>
      <c r="K32" s="6"/>
      <c r="L32" s="6"/>
      <c r="M32" s="6"/>
      <c r="N32" s="6"/>
      <c r="O32" s="6"/>
    </row>
    <row r="33" spans="1:15" x14ac:dyDescent="0.3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/>
      <c r="H33" s="52"/>
      <c r="I33" s="52"/>
      <c r="J33" s="6"/>
      <c r="K33" s="6"/>
      <c r="L33" s="6"/>
      <c r="M33" s="6"/>
      <c r="N33" s="6"/>
      <c r="O33" s="6"/>
    </row>
    <row r="34" spans="1:15" x14ac:dyDescent="0.3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/>
      <c r="H34" s="52"/>
      <c r="I34" s="52"/>
      <c r="J34" s="6"/>
      <c r="K34" s="6"/>
      <c r="L34" s="6"/>
      <c r="M34" s="6"/>
      <c r="N34" s="6"/>
      <c r="O34" s="6"/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1011551132.25</v>
      </c>
      <c r="D37" s="6">
        <f t="shared" ref="D37:I37" si="0">SUM(D2:D36)</f>
        <v>2006712454.1499999</v>
      </c>
      <c r="E37" s="6">
        <f t="shared" si="0"/>
        <v>3318537579.5700002</v>
      </c>
      <c r="F37" s="6">
        <f>SUM(F2:F36)</f>
        <v>2454699011.6900001</v>
      </c>
      <c r="G37" s="6">
        <f t="shared" si="0"/>
        <v>0</v>
      </c>
      <c r="H37" s="6">
        <f>SUM(H2:H36)</f>
        <v>0</v>
      </c>
      <c r="I37" s="6">
        <f t="shared" si="0"/>
        <v>0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'!Print_Area</vt:lpstr>
      <vt:lpstr>'Plantilla Presupuesto año 2020'!Print_Area</vt:lpstr>
      <vt:lpstr>'Plantilla Ejecución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2023-05-09T15:59:57Z</cp:lastPrinted>
  <dcterms:created xsi:type="dcterms:W3CDTF">2018-04-17T18:57:16Z</dcterms:created>
  <dcterms:modified xsi:type="dcterms:W3CDTF">2023-05-09T16:00:02Z</dcterms:modified>
</cp:coreProperties>
</file>